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hecklist" sheetId="2" state="visible" r:id="rId4"/>
    <sheet name="Example" sheetId="3" state="visible" r:id="rId5"/>
    <sheet name="Lists" sheetId="4" state="hidden" r:id="rId6"/>
  </sheets>
  <definedNames>
    <definedName function="false" hidden="false" localSheetId="1" name="_xlnm.Print_Area" vbProcedure="false">Checklist!$A$1:$K$67</definedName>
    <definedName function="false" hidden="false" localSheetId="1" name="_xlnm.Print_Titles" vbProcedure="false">Checklist!$30:$30</definedName>
    <definedName function="false" hidden="true" localSheetId="1" name="_xlnm._FilterDatabase" vbProcedure="false">Checklist!$B$30:$K$65</definedName>
    <definedName function="false" hidden="false" localSheetId="2" name="_xlnm.Print_Area" vbProcedure="false">Example!$A$1:$K$67</definedName>
    <definedName function="false" hidden="false" localSheetId="2" name="_xlnm.Print_Titles" vbProcedure="false">Example!$30:$30</definedName>
    <definedName function="false" hidden="true" localSheetId="2" name="_xlnm._FilterDatabase" vbProcedure="false">Example!$B$30:$K$65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<sst xmlns="http://schemas.openxmlformats.org/spreadsheetml/2006/main" count="557" uniqueCount="234">
  <si>
    <t xml:space="preserve">DATA ENGINEERING  ·  FREE CHECKLIST</t>
  </si>
  <si>
    <t xml:space="preserve">Data Pipeline Reliability Checklist</t>
  </si>
  <si>
    <t xml:space="preserve">Check whether one data pipeline has the controls it needs to fail safely, recover cleanly and be trusted by its consumers.</t>
  </si>
  <si>
    <t xml:space="preserve">What this is</t>
  </si>
  <si>
    <t xml:space="preserve">A 35-control reliability checklist for a single batch or streaming data pipeline, grouped into 10 areas. It produces a gated verdict, coverage by area, and a prioritised list of essential gaps.</t>
  </si>
  <si>
    <t xml:space="preserve">Who it is for</t>
  </si>
  <si>
    <t xml:space="preserve">Data engineers and pipeline owners — before go-live, after an incident, or as a periodic health check.</t>
  </si>
  <si>
    <t xml:space="preserve">How to use it</t>
  </si>
  <si>
    <t xml:space="preserve">Use one copy of the 'Checklist' sheet per pipeline (right-click the tab › Move or Copy › Create a copy). Fill in the pipeline details, set its criticality, then choose a status for every control and record the evidence. Record an action and owner for every gap.</t>
  </si>
  <si>
    <t xml:space="preserve">What you provide</t>
  </si>
  <si>
    <t xml:space="preserve">Pipeline name, owner and criticality; a status for each control; evidence (link, test name or observation) — 'Implemented' without evidence is an opinion.</t>
  </si>
  <si>
    <t xml:space="preserve">Status values</t>
  </si>
  <si>
    <t xml:space="preserve">Implemented = in place and verified · Partial = exists but incomplete or untested · Not implemented · Not applicable = genuinely irrelevant to this pipeline (justify it — an N/A on an essential control is flagged until a reason is recorded).</t>
  </si>
  <si>
    <t xml:space="preserve">Criticality</t>
  </si>
  <si>
    <t xml:space="preserve">Each control is Essential, Recommended, or 'Essential if critical' — the last becomes Essential when you set the pipeline to Business-critical (consumers make material decisions on it, or failure has external, financial or regulatory impact).</t>
  </si>
  <si>
    <t xml:space="preserve">How the verdict works</t>
  </si>
  <si>
    <t xml:space="preserve">The verdict is gated by essential controls, not by an average, because a high overall percentage can hide one missing control that causes the incident. In order: any unanswered item, missing criticality, or essential control marked N/A without a reason → Incomplete; any essential control Not implemented → Not reliable; any essential control Partial → At risk; all essential controls in place but recommended gaps remain → Reliable baseline; everything applicable in place → Strong.</t>
  </si>
  <si>
    <t xml:space="preserve">Coverage %</t>
  </si>
  <si>
    <t xml:space="preserve">Implemented = 1, Partial = ½, Not implemented = 0, Not applicable excluded. Shown only when every control in the area is answered. Coverage describes breadth; the verdict, not the percentage, says whether the pipeline is fit to rely on.</t>
  </si>
  <si>
    <t xml:space="preserve">Example</t>
  </si>
  <si>
    <t xml:space="preserve">The 'Example' sheet is a completed checklist for a fictional pipeline, marked [EXAMPLE]. Delete it before sharing your results.</t>
  </si>
  <si>
    <t xml:space="preserve">Input</t>
  </si>
  <si>
    <t xml:space="preserve">Cream cells with blue text — choose or type here.</t>
  </si>
  <si>
    <t xml:space="preserve">Calculated</t>
  </si>
  <si>
    <t xml:space="preserve">Grey cells — calculated and protected (no password).</t>
  </si>
  <si>
    <t xml:space="preserve">Resource ID: pipeline-reliability-checklist  ·  Version 1.0</t>
  </si>
  <si>
    <t xml:space="preserve">This resource is provided under the dataintelligenceinsights.com Standard Use Licence v1.0. © dataintelligenceinsights.com. All rights reserved.</t>
  </si>
  <si>
    <t xml:space="preserve">Pipeline Reliability Checklist</t>
  </si>
  <si>
    <t xml:space="preserve">One copy of this sheet per pipeline. Complete section 1, then every control in section 3. Section 2 updates as you go.</t>
  </si>
  <si>
    <t xml:space="preserve">1   PIPELINE</t>
  </si>
  <si>
    <t xml:space="preserve">Pipeline name</t>
  </si>
  <si>
    <t xml:space="preserve">Assessment date</t>
  </si>
  <si>
    <t xml:space="preserve">Pipeline owner</t>
  </si>
  <si>
    <t xml:space="preserve">Pipeline criticality</t>
  </si>
  <si>
    <t xml:space="preserve">Assessed by</t>
  </si>
  <si>
    <t xml:space="preserve">Schedule / freshness expectation</t>
  </si>
  <si>
    <t xml:space="preserve">2   RESULT  —  calculated</t>
  </si>
  <si>
    <t xml:space="preserve">Verdict</t>
  </si>
  <si>
    <t xml:space="preserve">Items needing attention</t>
  </si>
  <si>
    <t xml:space="preserve">Area</t>
  </si>
  <si>
    <t xml:space="preserve">Controls</t>
  </si>
  <si>
    <t xml:space="preserve">Answered</t>
  </si>
  <si>
    <t xml:space="preserve">N/A</t>
  </si>
  <si>
    <t xml:space="preserve">Coverage</t>
  </si>
  <si>
    <t xml:space="preserve">Essential gaps</t>
  </si>
  <si>
    <t xml:space="preserve">Status</t>
  </si>
  <si>
    <t xml:space="preserve">Priority: essential gaps</t>
  </si>
  <si>
    <t xml:space="preserve">Ownership</t>
  </si>
  <si>
    <t xml:space="preserve">Inputs &amp; contracts</t>
  </si>
  <si>
    <t xml:space="preserve">Re-runs &amp; backfill</t>
  </si>
  <si>
    <t xml:space="preserve">Failure handling</t>
  </si>
  <si>
    <t xml:space="preserve">Data quality</t>
  </si>
  <si>
    <t xml:space="preserve">Freshness &amp; SLAs</t>
  </si>
  <si>
    <t xml:space="preserve">Monitoring &amp; alerting</t>
  </si>
  <si>
    <t xml:space="preserve">Dependencies</t>
  </si>
  <si>
    <t xml:space="preserve">Change management</t>
  </si>
  <si>
    <t xml:space="preserve">Recovery &amp; security</t>
  </si>
  <si>
    <t xml:space="preserve">All areas</t>
  </si>
  <si>
    <t xml:space="preserve">3   CONTROLS  —  answer every row; record evidence for what you claim</t>
  </si>
  <si>
    <t xml:space="preserve">ID</t>
  </si>
  <si>
    <t xml:space="preserve">Control</t>
  </si>
  <si>
    <t xml:space="preserve">How to verify</t>
  </si>
  <si>
    <t xml:space="preserve">Base criticality</t>
  </si>
  <si>
    <t xml:space="preserve">Applies as</t>
  </si>
  <si>
    <t xml:space="preserve">Evidence / notes</t>
  </si>
  <si>
    <t xml:space="preserve">Action · owner · due date</t>
  </si>
  <si>
    <t xml:space="preserve">Flag</t>
  </si>
  <si>
    <t xml:space="preserve">PR-01</t>
  </si>
  <si>
    <t xml:space="preserve">A named owner and an escalation route exist for this pipeline</t>
  </si>
  <si>
    <t xml:space="preserve">Owner and on-call/escalation recorded where support teams look (catalogue, runbook)</t>
  </si>
  <si>
    <t xml:space="preserve">Essential</t>
  </si>
  <si>
    <t xml:space="preserve">PR-02</t>
  </si>
  <si>
    <t xml:space="preserve">Purpose, consumers and service expectations are documented</t>
  </si>
  <si>
    <t xml:space="preserve">Doc lists downstream consumers and the agreed freshness/availability expectation</t>
  </si>
  <si>
    <t xml:space="preserve">PR-03</t>
  </si>
  <si>
    <t xml:space="preserve">A runbook covers common failures and has been used or rehearsed</t>
  </si>
  <si>
    <t xml:space="preserve">Runbook exists; at least one incident or drill used it in the last 12 months</t>
  </si>
  <si>
    <t xml:space="preserve">Essential if critical</t>
  </si>
  <si>
    <t xml:space="preserve">PR-04</t>
  </si>
  <si>
    <t xml:space="preserve">Input schema is validated on arrival</t>
  </si>
  <si>
    <t xml:space="preserve">Run fails or quarantines input when columns/types differ from the expected schema</t>
  </si>
  <si>
    <t xml:space="preserve">PR-05</t>
  </si>
  <si>
    <t xml:space="preserve">Source changes are agreed with the source owner (data contract or equivalent)</t>
  </si>
  <si>
    <t xml:space="preserve">Written agreement or contract covering schema, semantics and change notice</t>
  </si>
  <si>
    <t xml:space="preserve">PR-06</t>
  </si>
  <si>
    <t xml:space="preserve">Output schema is versioned and breaking changes are announced</t>
  </si>
  <si>
    <t xml:space="preserve">Change log / versioning policy; consumers notified before breaking changes</t>
  </si>
  <si>
    <t xml:space="preserve">Recommended</t>
  </si>
  <si>
    <t xml:space="preserve">PR-07</t>
  </si>
  <si>
    <t xml:space="preserve">Re-running a load does not create duplicates or double counts</t>
  </si>
  <si>
    <t xml:space="preserve">Tested: re-run of the same interval leaves row counts and totals unchanged (idempotent)</t>
  </si>
  <si>
    <t xml:space="preserve">PR-08</t>
  </si>
  <si>
    <t xml:space="preserve">A safe, documented backfill procedure exists for a date range</t>
  </si>
  <si>
    <t xml:space="preserve">Backfill of a past interval performed or rehearsed without manual data fixes</t>
  </si>
  <si>
    <t xml:space="preserve">PR-09</t>
  </si>
  <si>
    <t xml:space="preserve">Writes are keyed or partitioned so a run replaces exactly its own slice</t>
  </si>
  <si>
    <t xml:space="preserve">Merge/upsert keys or partition overwrite defined; no blind appends</t>
  </si>
  <si>
    <t xml:space="preserve">PR-10</t>
  </si>
  <si>
    <t xml:space="preserve">Transient failures are retried with back-off and a retry limit</t>
  </si>
  <si>
    <t xml:space="preserve">Retry policy configured; retries visible in run logs</t>
  </si>
  <si>
    <t xml:space="preserve">PR-11</t>
  </si>
  <si>
    <t xml:space="preserve">A failed or partial run never publishes partial data to consumers</t>
  </si>
  <si>
    <t xml:space="preserve">Atomic publish (staging then swap/commit) or downstream gates on success</t>
  </si>
  <si>
    <t xml:space="preserve">PR-12</t>
  </si>
  <si>
    <t xml:space="preserve">Bad records are quarantined rather than silently dropped</t>
  </si>
  <si>
    <t xml:space="preserve">Quarantine/dead-letter table with counts surfaced to the owner</t>
  </si>
  <si>
    <t xml:space="preserve">PR-13</t>
  </si>
  <si>
    <t xml:space="preserve">Every task has a timeout so hung runs fail visibly</t>
  </si>
  <si>
    <t xml:space="preserve">Timeouts set on tasks and external calls</t>
  </si>
  <si>
    <t xml:space="preserve">PR-14</t>
  </si>
  <si>
    <t xml:space="preserve">Volume checks detect missing or abnormal loads</t>
  </si>
  <si>
    <t xml:space="preserve">Row-count / volume check against expected range or recent history</t>
  </si>
  <si>
    <t xml:space="preserve">PR-15</t>
  </si>
  <si>
    <t xml:space="preserve">Keys are tested for nulls and duplicates</t>
  </si>
  <si>
    <t xml:space="preserve">Not-null and uniqueness tests on primary/business keys</t>
  </si>
  <si>
    <t xml:space="preserve">PR-16</t>
  </si>
  <si>
    <t xml:space="preserve">Critical business rules are tested (ranges, references, reconciliations)</t>
  </si>
  <si>
    <t xml:space="preserve">Tests on critical fields; reconciliation to a source total where possible</t>
  </si>
  <si>
    <t xml:space="preserve">PR-17</t>
  </si>
  <si>
    <t xml:space="preserve">Failing quality tests block publication (quality gate)</t>
  </si>
  <si>
    <t xml:space="preserve">Pipeline stops or flags output when a blocking test fails</t>
  </si>
  <si>
    <t xml:space="preserve">PR-18</t>
  </si>
  <si>
    <t xml:space="preserve">A freshness objective is defined (e.g. ready by 07:00 on 99% of days)</t>
  </si>
  <si>
    <t xml:space="preserve">Objective documented and agreed with main consumers</t>
  </si>
  <si>
    <t xml:space="preserve">PR-19</t>
  </si>
  <si>
    <t xml:space="preserve">Freshness is monitored automatically, not by consumers noticing</t>
  </si>
  <si>
    <t xml:space="preserve">Automated check on last successful load time against the objective</t>
  </si>
  <si>
    <t xml:space="preserve">PR-20</t>
  </si>
  <si>
    <t xml:space="preserve">Performance against the objective is measured over time</t>
  </si>
  <si>
    <t xml:space="preserve">Monthly/weekly attainment reported; misses reviewed</t>
  </si>
  <si>
    <t xml:space="preserve">PR-21</t>
  </si>
  <si>
    <t xml:space="preserve">Failures alert the owner through a monitored channel</t>
  </si>
  <si>
    <t xml:space="preserve">Alert routed to on-call/owner channel, not a personal inbox only</t>
  </si>
  <si>
    <t xml:space="preserve">PR-22</t>
  </si>
  <si>
    <t xml:space="preserve">Silent failures are detected (job did not run, ran with zero rows)</t>
  </si>
  <si>
    <t xml:space="preserve">Absence-of-run and zero-output alerts in place</t>
  </si>
  <si>
    <t xml:space="preserve">PR-23</t>
  </si>
  <si>
    <t xml:space="preserve">Alerts are actionable: low noise and linked to the runbook</t>
  </si>
  <si>
    <t xml:space="preserve">Alert includes context and runbook link; noisy alerts tuned in last quarter</t>
  </si>
  <si>
    <t xml:space="preserve">PR-24</t>
  </si>
  <si>
    <t xml:space="preserve">Run history, durations and failures are visible on a dashboard</t>
  </si>
  <si>
    <t xml:space="preserve">Dashboard or orchestrator view with trend of duration and failures</t>
  </si>
  <si>
    <t xml:space="preserve">PR-25</t>
  </si>
  <si>
    <t xml:space="preserve">Upstream dependencies are explicit, not time-based guesses</t>
  </si>
  <si>
    <t xml:space="preserve">Runs triggered by upstream completion/sensors rather than fixed clock offsets</t>
  </si>
  <si>
    <t xml:space="preserve">PR-26</t>
  </si>
  <si>
    <t xml:space="preserve">Downstream consumers are known (lineage)</t>
  </si>
  <si>
    <t xml:space="preserve">Lineage or catalogue shows what breaks if this pipeline fails</t>
  </si>
  <si>
    <t xml:space="preserve">PR-27</t>
  </si>
  <si>
    <t xml:space="preserve">Overlapping runs are prevented</t>
  </si>
  <si>
    <t xml:space="preserve">Concurrency limit or lock prevents two runs writing the same slice</t>
  </si>
  <si>
    <t xml:space="preserve">PR-28</t>
  </si>
  <si>
    <t xml:space="preserve">Pipeline code and configuration are in version control</t>
  </si>
  <si>
    <t xml:space="preserve">All code, SQL and config in a repository; no hand-edited production jobs</t>
  </si>
  <si>
    <t xml:space="preserve">PR-29</t>
  </si>
  <si>
    <t xml:space="preserve">Automated tests run before deployment</t>
  </si>
  <si>
    <t xml:space="preserve">CI runs unit/data tests on every change</t>
  </si>
  <si>
    <t xml:space="preserve">PR-30</t>
  </si>
  <si>
    <t xml:space="preserve">Changes are tested in a non-production environment with representative data</t>
  </si>
  <si>
    <t xml:space="preserve">Separate environment; test data reflects production shape and volume</t>
  </si>
  <si>
    <t xml:space="preserve">PR-31</t>
  </si>
  <si>
    <t xml:space="preserve">A rollback procedure exists for code and data</t>
  </si>
  <si>
    <t xml:space="preserve">Previous version redeployable; data restore/rebuild path documented</t>
  </si>
  <si>
    <t xml:space="preserve">PR-32</t>
  </si>
  <si>
    <t xml:space="preserve">Source data can be replayed for the agreed recovery window</t>
  </si>
  <si>
    <t xml:space="preserve">Raw/landing data retained long enough to rebuild outputs</t>
  </si>
  <si>
    <t xml:space="preserve">PR-33</t>
  </si>
  <si>
    <t xml:space="preserve">Recovery objectives (how fast, how much data loss) are agreed</t>
  </si>
  <si>
    <t xml:space="preserve">RTO/RPO-style targets agreed with consumers</t>
  </si>
  <si>
    <t xml:space="preserve">PR-34</t>
  </si>
  <si>
    <t xml:space="preserve">Credentials are held in a secrets manager, never in code</t>
  </si>
  <si>
    <t xml:space="preserve">No secrets in repository or job definitions; rotation possible</t>
  </si>
  <si>
    <t xml:space="preserve">PR-35</t>
  </si>
  <si>
    <t xml:space="preserve">The pipeline runs with least-privilege access</t>
  </si>
  <si>
    <t xml:space="preserve">Service identity has only the permissions it needs</t>
  </si>
  <si>
    <t xml:space="preserve">Resource ID: pipeline-reliability-checklist  ·  Version 1.0  ·  This resource is provided under the dataintelligenceinsights.com Standard Use Licence v1.0. © dataintelligenceinsights.com. All rights reserved.</t>
  </si>
  <si>
    <t xml:space="preserve">[EXAMPLE] Pipeline Reliability Checklist</t>
  </si>
  <si>
    <t xml:space="preserve">Completed example for a fictional pipeline (Fernhollow Freight — invented). Delete before use.</t>
  </si>
  <si>
    <t xml:space="preserve">[EXAMPLE] shipment_events nightly load</t>
  </si>
  <si>
    <t xml:space="preserve">Data Platform team (K. Lin)</t>
  </si>
  <si>
    <t xml:space="preserve">Business-critical</t>
  </si>
  <si>
    <t xml:space="preserve">J. Patel, Data Engineer</t>
  </si>
  <si>
    <t xml:space="preserve">Ready by 06:30 every working day</t>
  </si>
  <si>
    <t xml:space="preserve">Implemented</t>
  </si>
  <si>
    <t xml:space="preserve">Owner: Data Platform team; escalation via #data-oncall</t>
  </si>
  <si>
    <t xml:space="preserve">Catalogue entry lists 4 consumers; ready by 06:30</t>
  </si>
  <si>
    <t xml:space="preserve">Partial</t>
  </si>
  <si>
    <t xml:space="preserve">Runbook exists; never rehearsed</t>
  </si>
  <si>
    <t xml:space="preserve">Run a failure drill — K. Lin — 30/11/2026</t>
  </si>
  <si>
    <t xml:space="preserve">Schema check task fails run on drift</t>
  </si>
  <si>
    <t xml:space="preserve">Not implemented</t>
  </si>
  <si>
    <t xml:space="preserve">Source team changes columns without notice</t>
  </si>
  <si>
    <t xml:space="preserve">Agree change-notice contract with TMS team — K. Lin — 15/12/2026</t>
  </si>
  <si>
    <t xml:space="preserve">Changelog exists, no version numbers</t>
  </si>
  <si>
    <t xml:space="preserve">Adopt semantic versioning of output tables — J. Patel — Q1</t>
  </si>
  <si>
    <t xml:space="preserve">Re-run safe for daily partitions only; hourly loads append</t>
  </si>
  <si>
    <t xml:space="preserve">Switch hourly loads to partition overwrite — J. Patel — 20/11/2026</t>
  </si>
  <si>
    <t xml:space="preserve">Backfill script used in August incident</t>
  </si>
  <si>
    <t xml:space="preserve">Daily only</t>
  </si>
  <si>
    <t xml:space="preserve">Covered by PR-07 action</t>
  </si>
  <si>
    <t xml:space="preserve">3 retries, exponential back-off</t>
  </si>
  <si>
    <t xml:space="preserve">Staging schema + swap on success</t>
  </si>
  <si>
    <t xml:space="preserve">Not applicable</t>
  </si>
  <si>
    <t xml:space="preserve">Source is a database change feed with enforced constraints; record-level rejects cannot occur</t>
  </si>
  <si>
    <t xml:space="preserve">No timeouts on API extract</t>
  </si>
  <si>
    <t xml:space="preserve">Add 30-min task timeouts — J. Patel — 20/11/2026</t>
  </si>
  <si>
    <t xml:space="preserve">Volume check vs 28-day median ±40%</t>
  </si>
  <si>
    <t xml:space="preserve">Not-null + unique on shipment_id</t>
  </si>
  <si>
    <t xml:space="preserve">Range checks only; no reconciliation to TMS totals</t>
  </si>
  <si>
    <t xml:space="preserve">Add daily reconciliation — K. Lin — 31/12/2026</t>
  </si>
  <si>
    <t xml:space="preserve">Blocking tests stop publish</t>
  </si>
  <si>
    <t xml:space="preserve">Ready by 06:30 on 99% of working days</t>
  </si>
  <si>
    <t xml:space="preserve">Freshness monitor in orchestrator</t>
  </si>
  <si>
    <t xml:space="preserve">Monthly attainment report — K. Lin — Q1</t>
  </si>
  <si>
    <t xml:space="preserve">Pager route to on-call</t>
  </si>
  <si>
    <t xml:space="preserve">Zero-row load went unnoticed for 2 days in July</t>
  </si>
  <si>
    <t xml:space="preserve">Add zero-row and missed-run alerts — J. Patel — 15/11/2026</t>
  </si>
  <si>
    <t xml:space="preserve">Alerts lack runbook links</t>
  </si>
  <si>
    <t xml:space="preserve">Add links — J. Patel — 30/11/2026</t>
  </si>
  <si>
    <t xml:space="preserve">Orchestrator run-history dashboard</t>
  </si>
  <si>
    <t xml:space="preserve">Sensor on upstream completion</t>
  </si>
  <si>
    <t xml:space="preserve">Lineage in catalogue</t>
  </si>
  <si>
    <t xml:space="preserve">max_active_runs = 1</t>
  </si>
  <si>
    <t xml:space="preserve">All code in repository</t>
  </si>
  <si>
    <t xml:space="preserve">CI runs data tests on merge</t>
  </si>
  <si>
    <t xml:space="preserve">Non-prod exists; 1% sample data</t>
  </si>
  <si>
    <t xml:space="preserve">Refresh non-prod with masked full-volume sample — Platform — Q1</t>
  </si>
  <si>
    <t xml:space="preserve">Tagged releases; rebuild from raw documented</t>
  </si>
  <si>
    <t xml:space="preserve">Raw retained 90 days</t>
  </si>
  <si>
    <t xml:space="preserve">Recover within 4 h, no data loss beyond 1 day</t>
  </si>
  <si>
    <t xml:space="preserve">Secrets manager; rotated quarterly</t>
  </si>
  <si>
    <t xml:space="preserve">Shared platform identity with write access to all schemas</t>
  </si>
  <si>
    <t xml:space="preserve">Dedicated service identity — Platform — Q1</t>
  </si>
  <si>
    <t xml:space="preserve">Standard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</si>
</sst>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"/>
    <numFmt numFmtId="167" formatCode="0%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87E8B"/>
      <name val="Arial"/>
      <family val="0"/>
      <charset val="1"/>
    </font>
    <font>
      <b val="true"/>
      <sz val="18"/>
      <color rgb="FF0B1F33"/>
      <name val="Arial"/>
      <family val="0"/>
      <charset val="1"/>
    </font>
    <font>
      <sz val="10.5"/>
      <color rgb="FF5B6672"/>
      <name val="Arial"/>
      <family val="0"/>
      <charset val="1"/>
    </font>
    <font>
      <b val="true"/>
      <sz val="10"/>
      <color rgb="FF0B1F33"/>
      <name val="Arial"/>
      <family val="0"/>
      <charset val="1"/>
    </font>
    <font>
      <sz val="10"/>
      <color rgb="FF17212B"/>
      <name val="Arial"/>
      <family val="0"/>
      <charset val="1"/>
    </font>
    <font>
      <sz val="10"/>
      <color rgb="FF1F3A93"/>
      <name val="Arial"/>
      <family val="0"/>
      <charset val="1"/>
    </font>
    <font>
      <sz val="10"/>
      <color rgb="FF0B1F33"/>
      <name val="Arial"/>
      <family val="0"/>
      <charset val="1"/>
    </font>
    <font>
      <sz val="8.5"/>
      <color rgb="FF5B6672"/>
      <name val="Arial"/>
      <family val="0"/>
      <charset val="1"/>
    </font>
    <font>
      <b val="true"/>
      <sz val="15"/>
      <color rgb="FF0B1F33"/>
      <name val="Arial"/>
      <family val="0"/>
      <charset val="1"/>
    </font>
    <font>
      <sz val="9.5"/>
      <color rgb="FF5B667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0B1F33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9"/>
      <color rgb="FF9B2C1F"/>
      <name val="Arial"/>
      <family val="0"/>
      <charset val="1"/>
    </font>
    <font>
      <i val="true"/>
      <sz val="8.5"/>
      <color rgb="FF5B6672"/>
      <name val="Arial"/>
      <family val="0"/>
      <charset val="1"/>
    </font>
    <font>
      <sz val="9.5"/>
      <color rgb="FF0B1F33"/>
      <name val="Arial"/>
      <family val="0"/>
      <charset val="1"/>
    </font>
    <font>
      <sz val="9.5"/>
      <color rgb="FF17212B"/>
      <name val="Arial"/>
      <family val="0"/>
      <charset val="1"/>
    </font>
    <font>
      <b val="true"/>
      <sz val="9.5"/>
      <color rgb="FF0B1F33"/>
      <name val="Arial"/>
      <family val="0"/>
      <charset val="1"/>
    </font>
    <font>
      <sz val="8"/>
      <color rgb="FF5B6672"/>
      <name val="Arial"/>
      <family val="0"/>
      <charset val="1"/>
    </font>
    <font>
      <b val="true"/>
      <sz val="15"/>
      <color rgb="FF7A4E0A"/>
      <name val="Arial"/>
      <family val="0"/>
      <charset val="1"/>
    </font>
    <font>
      <sz val="9.5"/>
      <color rgb="FF7A4E0A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DF2"/>
        <bgColor rgb="FFFFFFFF"/>
      </patternFill>
    </fill>
    <fill>
      <patternFill patternType="solid">
        <fgColor rgb="FFF3F5F7"/>
        <bgColor rgb="FFECEFF2"/>
      </patternFill>
    </fill>
    <fill>
      <patternFill patternType="solid">
        <fgColor rgb="FF0B1F33"/>
        <bgColor rgb="FF17212B"/>
      </patternFill>
    </fill>
    <fill>
      <patternFill patternType="solid">
        <fgColor rgb="FFE8F3F4"/>
        <bgColor rgb="FFECEFF2"/>
      </patternFill>
    </fill>
    <fill>
      <patternFill patternType="solid">
        <fgColor rgb="FF087E8B"/>
        <bgColor rgb="FF008080"/>
      </patternFill>
    </fill>
    <fill>
      <patternFill patternType="solid">
        <fgColor rgb="FFFFF4DC"/>
        <bgColor rgb="FFFFFDF2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9B98A"/>
      </left>
      <right style="thin">
        <color rgb="FFC9B98A"/>
      </right>
      <top style="thin">
        <color rgb="FFC9B98A"/>
      </top>
      <bottom style="thin">
        <color rgb="FFC9B98A"/>
      </bottom>
      <diagonal/>
    </border>
    <border diagonalUp="false" diagonalDown="false">
      <left style="thin">
        <color rgb="FFD9E1E7"/>
      </left>
      <right style="thin">
        <color rgb="FFD9E1E7"/>
      </right>
      <top style="thin">
        <color rgb="FFD9E1E7"/>
      </top>
      <bottom style="thin">
        <color rgb="FFD9E1E7"/>
      </bottom>
      <diagonal/>
    </border>
    <border diagonalUp="false" diagonalDown="false">
      <left style="thin">
        <color rgb="FFC9B98A"/>
      </left>
      <right/>
      <top style="thin">
        <color rgb="FFC9B98A"/>
      </top>
      <bottom style="thin">
        <color rgb="FFC9B98A"/>
      </bottom>
      <diagonal/>
    </border>
    <border diagonalUp="false" diagonalDown="false">
      <left style="thin">
        <color rgb="FFD9E1E7"/>
      </left>
      <right/>
      <top style="thin">
        <color rgb="FFD9E1E7"/>
      </top>
      <bottom style="thin">
        <color rgb="FFD9E1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9" fillId="2" borderId="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5" fillId="3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0">
    <dxf>
      <fill>
        <patternFill patternType="solid">
          <fgColor rgb="FF0B1F3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7212B"/>
          <bgColor rgb="FF000000"/>
        </patternFill>
      </fill>
    </dxf>
    <dxf>
      <fill>
        <patternFill patternType="solid">
          <fgColor rgb="FF5B6672"/>
          <bgColor rgb="FF000000"/>
        </patternFill>
      </fill>
    </dxf>
    <dxf>
      <fill>
        <patternFill patternType="solid">
          <fgColor rgb="FF087E8B"/>
          <bgColor rgb="FF000000"/>
        </patternFill>
      </fill>
    </dxf>
    <dxf>
      <fill>
        <patternFill patternType="solid">
          <fgColor rgb="FFF3F5F7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F3A93"/>
          <bgColor rgb="FF000000"/>
        </patternFill>
      </fill>
    </dxf>
    <dxf>
      <fill>
        <patternFill patternType="solid">
          <fgColor rgb="FF8A949E"/>
          <bgColor rgb="FF000000"/>
        </patternFill>
      </fill>
    </dxf>
    <dxf>
      <font>
        <name val="Arial"/>
        <charset val="1"/>
        <family val="0"/>
        <b val="1"/>
        <color rgb="FF1E6B3A"/>
        <sz val="12"/>
      </font>
      <fill>
        <patternFill>
          <bgColor rgb="FFCDEBD8"/>
        </patternFill>
      </fill>
    </dxf>
    <dxf>
      <font>
        <name val="Arial"/>
        <charset val="1"/>
        <family val="0"/>
        <b val="1"/>
        <color rgb="FF1E6B3A"/>
        <sz val="12"/>
      </font>
      <fill>
        <patternFill>
          <bgColor rgb="FFDDF0E6"/>
        </patternFill>
      </fill>
    </dxf>
    <dxf>
      <font>
        <name val="Arial"/>
        <charset val="1"/>
        <family val="0"/>
        <b val="1"/>
        <color rgb="FF8A5A00"/>
        <sz val="12"/>
      </font>
      <fill>
        <patternFill>
          <bgColor rgb="FFFFE9C2"/>
        </patternFill>
      </fill>
    </dxf>
    <dxf>
      <font>
        <name val="Arial"/>
        <charset val="1"/>
        <family val="0"/>
        <b val="1"/>
        <color rgb="FF9B2C1F"/>
        <sz val="12"/>
      </font>
      <fill>
        <patternFill>
          <bgColor rgb="FFFBE3DF"/>
        </patternFill>
      </fill>
    </dxf>
    <dxf>
      <font>
        <name val="Arial"/>
        <charset val="1"/>
        <family val="0"/>
        <b val="1"/>
        <color rgb="FF5B6672"/>
        <sz val="12"/>
      </font>
      <fill>
        <patternFill>
          <bgColor rgb="FFECEFF2"/>
        </patternFill>
      </fill>
    </dxf>
    <dxf>
      <font>
        <name val="Arial"/>
        <charset val="1"/>
        <family val="0"/>
        <b val="1"/>
        <color rgb="FF9B2C1F"/>
        <sz val="10"/>
      </font>
      <fill>
        <patternFill>
          <bgColor rgb="FFFBE3DF"/>
        </patternFill>
      </fill>
    </dxf>
    <dxf>
      <font>
        <name val="Arial"/>
        <charset val="1"/>
        <family val="0"/>
        <b val="1"/>
        <color rgb="FF8A5A00"/>
        <sz val="10"/>
      </font>
      <fill>
        <patternFill>
          <bgColor rgb="FFFFE9C2"/>
        </patternFill>
      </fill>
    </dxf>
    <dxf>
      <font>
        <name val="Arial"/>
        <charset val="1"/>
        <family val="0"/>
        <b val="1"/>
        <color rgb="FF1E6B3A"/>
        <sz val="10"/>
      </font>
      <fill>
        <patternFill>
          <bgColor rgb="FFDDF0E6"/>
        </patternFill>
      </fill>
    </dxf>
    <dxf>
      <font>
        <name val="Arial"/>
        <charset val="1"/>
        <family val="0"/>
        <b val="1"/>
        <color rgb="FF9B2C1F"/>
        <sz val="10"/>
      </font>
    </dxf>
    <dxf>
      <font>
        <name val="Arial"/>
        <charset val="1"/>
        <family val="0"/>
        <b val="1"/>
        <color rgb="FF9B2C1F"/>
        <sz val="9"/>
      </font>
      <fill>
        <patternFill>
          <bgColor rgb="FFFBE3DF"/>
        </patternFill>
      </fill>
    </dxf>
    <dxf>
      <font>
        <name val="Arial"/>
        <charset val="1"/>
        <family val="0"/>
        <b val="1"/>
        <color rgb="FF8A5A00"/>
        <sz val="9"/>
      </font>
      <fill>
        <patternFill>
          <bgColor rgb="FFFFE9C2"/>
        </patternFill>
      </fill>
    </dxf>
    <dxf>
      <font>
        <name val="Arial"/>
        <charset val="1"/>
        <family val="0"/>
        <color rgb="FF8A5A00"/>
        <sz val="9"/>
      </font>
      <fill>
        <patternFill>
          <bgColor rgb="FFFFF4DC"/>
        </patternFill>
      </fill>
    </dxf>
    <dxf>
      <font>
        <name val="Arial"/>
        <charset val="1"/>
        <family val="0"/>
        <b val="1"/>
        <color rgb="FF1E6B3A"/>
        <sz val="9"/>
      </font>
    </dxf>
    <dxf>
      <font>
        <name val="Arial"/>
        <charset val="1"/>
        <family val="0"/>
        <color rgb="FF8A949E"/>
        <sz val="9"/>
      </font>
    </dxf>
    <dxf>
      <font>
        <name val="Arial"/>
        <charset val="1"/>
        <family val="0"/>
        <b val="1"/>
        <color rgb="FF0B1F33"/>
        <sz val="9"/>
      </font>
    </dxf>
    <dxf>
      <fill>
        <patternFill patternType="solid">
          <fgColor rgb="FFFBE3DF"/>
          <bgColor rgb="FF000000"/>
        </patternFill>
      </fill>
    </dxf>
    <dxf>
      <fill>
        <patternFill patternType="solid">
          <fgColor rgb="FFFFE9C2"/>
          <bgColor rgb="FF000000"/>
        </patternFill>
      </fill>
    </dxf>
    <dxf>
      <fill>
        <patternFill patternType="solid">
          <fgColor rgb="FF1E6B3A"/>
          <bgColor rgb="FF000000"/>
        </patternFill>
      </fill>
    </dxf>
    <dxf>
      <fill>
        <patternFill patternType="solid">
          <fgColor rgb="FF8A5A00"/>
          <bgColor rgb="FF000000"/>
        </patternFill>
      </fill>
    </dxf>
    <dxf>
      <fill>
        <patternFill patternType="solid">
          <fgColor rgb="FF9B2C1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DF2"/>
      <rgbColor rgb="FFFF00FF"/>
      <rgbColor rgb="FF00FFFF"/>
      <rgbColor rgb="FF800000"/>
      <rgbColor rgb="FF1E6B3A"/>
      <rgbColor rgb="FF000080"/>
      <rgbColor rgb="FF8A5A00"/>
      <rgbColor rgb="FF800080"/>
      <rgbColor rgb="FF087E8B"/>
      <rgbColor rgb="FFC9B98A"/>
      <rgbColor rgb="FF808080"/>
      <rgbColor rgb="FF9999FF"/>
      <rgbColor rgb="FF7A4E0A"/>
      <rgbColor rgb="FFFFF4DC"/>
      <rgbColor rgb="FFDDF0E6"/>
      <rgbColor rgb="FF660066"/>
      <rgbColor rgb="FFFF8080"/>
      <rgbColor rgb="FF0066CC"/>
      <rgbColor rgb="FFD9E1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3F4"/>
      <rgbColor rgb="FFCDEBD8"/>
      <rgbColor rgb="FFFFE9C2"/>
      <rgbColor rgb="FFECEFF2"/>
      <rgbColor rgb="FFF3F5F7"/>
      <rgbColor rgb="FFCC99FF"/>
      <rgbColor rgb="FFFBE3DF"/>
      <rgbColor rgb="FF3366FF"/>
      <rgbColor rgb="FF33CCCC"/>
      <rgbColor rgb="FF99CC00"/>
      <rgbColor rgb="FFFFCC00"/>
      <rgbColor rgb="FFFF9900"/>
      <rgbColor rgb="FFFF6600"/>
      <rgbColor rgb="FF5B6672"/>
      <rgbColor rgb="FF8A949E"/>
      <rgbColor rgb="FF0B1F33"/>
      <rgbColor rgb="FF339966"/>
      <rgbColor rgb="FF003300"/>
      <rgbColor rgb="FF333300"/>
      <rgbColor rgb="FF9B2C1F"/>
      <rgbColor rgb="FF993366"/>
      <rgbColor rgb="FF1F3A93"/>
      <rgbColor rgb="FF1721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653400</xdr:colOff>
      <xdr:row>0</xdr:row>
      <xdr:rowOff>304560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2485800" cy="304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3</xdr:col>
      <xdr:colOff>409680</xdr:colOff>
      <xdr:row>0</xdr:row>
      <xdr:rowOff>266400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41120" y="0"/>
          <a:ext cx="2171520" cy="266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3</xdr:col>
      <xdr:colOff>409680</xdr:colOff>
      <xdr:row>0</xdr:row>
      <xdr:rowOff>266400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41120" y="0"/>
          <a:ext cx="2171520" cy="266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92"/>
  </cols>
  <sheetData>
    <row r="1" customFormat="false" ht="33.75" hidden="false" customHeight="true" outlineLevel="0" collapsed="false"/>
    <row r="3" customFormat="false" ht="15" hidden="false" customHeight="false" outlineLevel="0" collapsed="false">
      <c r="B3" s="1" t="s">
        <v>0</v>
      </c>
    </row>
    <row r="4" customFormat="false" ht="25.5" hidden="false" customHeight="true" outlineLevel="0" collapsed="false">
      <c r="B4" s="2" t="s">
        <v>1</v>
      </c>
    </row>
    <row r="5" customFormat="false" ht="15" hidden="false" customHeight="false" outlineLevel="0" collapsed="false">
      <c r="B5" s="3" t="s">
        <v>2</v>
      </c>
    </row>
    <row r="7" customFormat="false" ht="33" hidden="false" customHeight="true" outlineLevel="0" collapsed="false">
      <c r="B7" s="4" t="s">
        <v>3</v>
      </c>
      <c r="C7" s="5" t="s">
        <v>4</v>
      </c>
    </row>
    <row r="8" customFormat="false" ht="18" hidden="false" customHeight="true" outlineLevel="0" collapsed="false">
      <c r="B8" s="4" t="s">
        <v>5</v>
      </c>
      <c r="C8" s="5" t="s">
        <v>6</v>
      </c>
    </row>
    <row r="9" customFormat="false" ht="48" hidden="false" customHeight="true" outlineLevel="0" collapsed="false">
      <c r="B9" s="4" t="s">
        <v>7</v>
      </c>
      <c r="C9" s="5" t="s">
        <v>8</v>
      </c>
    </row>
    <row r="10" customFormat="false" ht="33" hidden="false" customHeight="true" outlineLevel="0" collapsed="false">
      <c r="B10" s="4" t="s">
        <v>9</v>
      </c>
      <c r="C10" s="5" t="s">
        <v>10</v>
      </c>
    </row>
    <row r="11" customFormat="false" ht="48" hidden="false" customHeight="true" outlineLevel="0" collapsed="false">
      <c r="B11" s="4" t="s">
        <v>11</v>
      </c>
      <c r="C11" s="5" t="s">
        <v>12</v>
      </c>
    </row>
    <row r="12" customFormat="false" ht="48" hidden="false" customHeight="true" outlineLevel="0" collapsed="false">
      <c r="B12" s="4" t="s">
        <v>13</v>
      </c>
      <c r="C12" s="5" t="s">
        <v>14</v>
      </c>
    </row>
    <row r="13" customFormat="false" ht="78" hidden="false" customHeight="true" outlineLevel="0" collapsed="false">
      <c r="B13" s="4" t="s">
        <v>15</v>
      </c>
      <c r="C13" s="5" t="s">
        <v>16</v>
      </c>
    </row>
    <row r="14" customFormat="false" ht="48" hidden="false" customHeight="true" outlineLevel="0" collapsed="false">
      <c r="B14" s="4" t="s">
        <v>17</v>
      </c>
      <c r="C14" s="5" t="s">
        <v>18</v>
      </c>
    </row>
    <row r="15" customFormat="false" ht="33" hidden="false" customHeight="true" outlineLevel="0" collapsed="false">
      <c r="B15" s="4" t="s">
        <v>19</v>
      </c>
      <c r="C15" s="5" t="s">
        <v>20</v>
      </c>
    </row>
    <row r="17" customFormat="false" ht="15" hidden="false" customHeight="false" outlineLevel="0" collapsed="false">
      <c r="B17" s="6" t="s">
        <v>21</v>
      </c>
      <c r="C17" s="7" t="s">
        <v>22</v>
      </c>
    </row>
    <row r="18" customFormat="false" ht="15" hidden="false" customHeight="false" outlineLevel="0" collapsed="false">
      <c r="B18" s="8" t="s">
        <v>23</v>
      </c>
      <c r="C18" s="7" t="s">
        <v>24</v>
      </c>
    </row>
    <row r="20" customFormat="false" ht="15" hidden="false" customHeight="false" outlineLevel="0" collapsed="false">
      <c r="B20" s="9" t="s">
        <v>25</v>
      </c>
    </row>
    <row r="21" customFormat="false" ht="15" hidden="false" customHeight="false" outlineLevel="0" collapsed="false">
      <c r="B21" s="9" t="s">
        <v>26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L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3" min="3" style="0" width="17"/>
    <col collapsed="false" customWidth="true" hidden="false" outlineLevel="0" max="4" min="4" style="0" width="46"/>
    <col collapsed="false" customWidth="true" hidden="false" outlineLevel="0" max="5" min="5" style="0" width="40"/>
    <col collapsed="false" customWidth="true" hidden="false" outlineLevel="0" max="7" min="6" style="0" width="13"/>
    <col collapsed="false" customWidth="true" hidden="false" outlineLevel="0" max="8" min="8" style="0" width="16"/>
    <col collapsed="false" customWidth="true" hidden="false" outlineLevel="0" max="9" min="9" style="0" width="30"/>
    <col collapsed="false" customWidth="true" hidden="false" outlineLevel="0" max="10" min="10" style="0" width="26"/>
    <col collapsed="false" customWidth="true" hidden="false" outlineLevel="0" max="11" min="11" style="0" width="20"/>
    <col collapsed="false" customWidth="true" hidden="true" outlineLevel="0" max="12" min="12" style="0" width="5"/>
  </cols>
  <sheetData>
    <row r="1" customFormat="false" ht="30" hidden="false" customHeight="true" outlineLevel="0" collapsed="false"/>
    <row r="2" customFormat="false" ht="18.55" hidden="false" customHeight="false" outlineLevel="0" collapsed="false">
      <c r="B2" s="10" t="s">
        <v>27</v>
      </c>
    </row>
    <row r="3" customFormat="false" ht="15" hidden="false" customHeight="false" outlineLevel="0" collapsed="false">
      <c r="B3" s="11" t="s">
        <v>28</v>
      </c>
    </row>
    <row r="5" customFormat="false" ht="21.75" hidden="false" customHeight="true" outlineLevel="0" collapsed="false">
      <c r="B5" s="12" t="s">
        <v>29</v>
      </c>
      <c r="C5" s="13"/>
      <c r="D5" s="13"/>
      <c r="E5" s="13"/>
      <c r="F5" s="13"/>
      <c r="G5" s="13"/>
      <c r="H5" s="13"/>
      <c r="I5" s="13"/>
      <c r="J5" s="13"/>
      <c r="K5" s="13"/>
    </row>
    <row r="6" customFormat="false" ht="15" hidden="false" customHeight="true" outlineLevel="0" collapsed="false">
      <c r="B6" s="14" t="s">
        <v>30</v>
      </c>
      <c r="C6" s="14"/>
      <c r="D6" s="15"/>
      <c r="E6" s="15"/>
      <c r="F6" s="14" t="s">
        <v>31</v>
      </c>
      <c r="G6" s="14"/>
      <c r="H6" s="16"/>
      <c r="I6" s="16"/>
      <c r="J6" s="16"/>
    </row>
    <row r="7" customFormat="false" ht="15" hidden="false" customHeight="true" outlineLevel="0" collapsed="false">
      <c r="B7" s="14" t="s">
        <v>32</v>
      </c>
      <c r="C7" s="14"/>
      <c r="D7" s="15"/>
      <c r="E7" s="15"/>
      <c r="F7" s="14" t="s">
        <v>33</v>
      </c>
      <c r="G7" s="14"/>
      <c r="H7" s="15"/>
      <c r="I7" s="15"/>
      <c r="J7" s="15"/>
    </row>
    <row r="8" customFormat="false" ht="23.85" hidden="false" customHeight="true" outlineLevel="0" collapsed="false">
      <c r="B8" s="14" t="s">
        <v>34</v>
      </c>
      <c r="C8" s="14"/>
      <c r="D8" s="15"/>
      <c r="E8" s="15"/>
      <c r="F8" s="14" t="s">
        <v>35</v>
      </c>
      <c r="G8" s="14"/>
      <c r="H8" s="15"/>
      <c r="I8" s="15"/>
      <c r="J8" s="15"/>
    </row>
    <row r="10" customFormat="false" ht="21.75" hidden="false" customHeight="true" outlineLevel="0" collapsed="false">
      <c r="B10" s="12" t="s">
        <v>36</v>
      </c>
      <c r="C10" s="13"/>
      <c r="D10" s="13"/>
      <c r="E10" s="13"/>
      <c r="F10" s="13"/>
      <c r="G10" s="13"/>
      <c r="H10" s="13"/>
      <c r="I10" s="13"/>
      <c r="J10" s="13"/>
      <c r="K10" s="13"/>
    </row>
    <row r="11" customFormat="false" ht="25.5" hidden="false" customHeight="true" outlineLevel="0" collapsed="false">
      <c r="B11" s="14" t="s">
        <v>37</v>
      </c>
      <c r="C11" s="14"/>
      <c r="D11" s="17" t="str">
        <f aca="false">IF($H$7="","Incomplete — set the pipeline criticality in section 1",IF(COUNTIF($H$31:$H$65,"")&gt;0,"Incomplete — "&amp;COUNTIF($H$31:$H$65,"")&amp;" control(s) not yet answered",IF(COUNTIF($K$31:$K$65,"N/A — justify")&gt;0,"Incomplete — "&amp;COUNTIF($K$31:$K$65,"N/A — justify")&amp;" essential control(s) marked N/A without a reason",IF(COUNTIF($K$31:$K$65,"Essential gap")&gt;0,"Not reliable — "&amp;COUNTIF($K$31:$K$65,"Essential gap")&amp;" essential control(s) not implemented",IF(COUNTIF($K$31:$K$65,"Essential — partial")&gt;0,"At risk — "&amp;COUNTIF($K$31:$K$65,"Essential — partial")&amp;" essential control(s) only partially in place",IF(COUNTIFS($G$31:$G$65,"Recommended",$H$31:$H$65,"Not implemented")+COUNTIFS($G$31:$G$65,"Recommended",$H$31:$H$65,"Partial")&gt;0,"Reliable baseline — all essential controls in place; "&amp;(COUNTIFS($G$31:$G$65,"Recommended",$H$31:$H$65,"Not implemented")+COUNTIFS($G$31:$G$65,"Recommended",$H$31:$H$65,"Partial"))&amp;" recommended improvement(s) remain","Strong — every applicable control is in place"))))))</f>
        <v>Incomplete — set the pipeline criticality in section 1</v>
      </c>
      <c r="E11" s="17"/>
      <c r="F11" s="17"/>
      <c r="G11" s="17"/>
      <c r="H11" s="17"/>
      <c r="I11" s="17"/>
      <c r="J11" s="17"/>
    </row>
    <row r="12" customFormat="false" ht="15" hidden="false" customHeight="true" outlineLevel="0" collapsed="false">
      <c r="B12" s="14" t="s">
        <v>38</v>
      </c>
      <c r="C12" s="14"/>
      <c r="D12" s="18" t="str">
        <f aca="false">IF(COUNTIF($K$31:$K$65,"N/A — justify")+(SUMPRODUCT((($H$31:$H$65="Not implemented")+($H$31:$H$65="Partial"))*($J$31:$J$65="")))=0,"None",IF(COUNTIF($K$31:$K$65,"N/A — justify")&gt;0,COUNTIF($K$31:$K$65,"N/A — justify")&amp;" essential control(s) marked N/A without a reason.  ","")&amp;IF((SUMPRODUCT((($H$31:$H$65="Not implemented")+($H$31:$H$65="Partial"))*($J$31:$J$65="")))&gt;0,(SUMPRODUCT((($H$31:$H$65="Not implemented")+($H$31:$H$65="Partial"))*($J$31:$J$65="")))&amp;" gap(s) (not implemented or partial) with no action recorded.",""))</f>
        <v>None</v>
      </c>
      <c r="E12" s="18"/>
      <c r="F12" s="18"/>
      <c r="G12" s="18"/>
      <c r="H12" s="18"/>
      <c r="I12" s="18"/>
      <c r="J12" s="18"/>
    </row>
    <row r="14" customFormat="false" ht="23.85" hidden="false" customHeight="true" outlineLevel="0" collapsed="false">
      <c r="B14" s="19" t="s">
        <v>39</v>
      </c>
      <c r="C14" s="19"/>
      <c r="D14" s="19" t="s">
        <v>40</v>
      </c>
      <c r="E14" s="19" t="s">
        <v>41</v>
      </c>
      <c r="F14" s="19" t="s">
        <v>42</v>
      </c>
      <c r="G14" s="19" t="s">
        <v>43</v>
      </c>
      <c r="H14" s="19" t="s">
        <v>44</v>
      </c>
      <c r="I14" s="19" t="s">
        <v>45</v>
      </c>
      <c r="J14" s="19"/>
      <c r="K14" s="19" t="s">
        <v>46</v>
      </c>
    </row>
    <row r="15" customFormat="false" ht="15" hidden="false" customHeight="true" outlineLevel="0" collapsed="false">
      <c r="B15" s="20" t="s">
        <v>47</v>
      </c>
      <c r="C15" s="20"/>
      <c r="D15" s="21" t="n">
        <f aca="false">COUNTIF($C$31:$C$65,$B15)</f>
        <v>3</v>
      </c>
      <c r="E15" s="21" t="n">
        <f aca="false">COUNTIFS($C$31:$C$65,$B15,$H$31:$H$65,"?*")</f>
        <v>0</v>
      </c>
      <c r="F15" s="21" t="n">
        <f aca="false">COUNTIFS($C$31:$C$65,$B15,$H$31:$H$65,"Not applicable")</f>
        <v>0</v>
      </c>
      <c r="G15" s="22" t="str">
        <f aca="false">IF(E15&lt;D15,"—",IF(D15-F15=0,"N/A",(COUNTIFS($C$31:$C$65,$B15,$H$31:$H$65,"Implemented")+0.5*COUNTIFS($C$31:$C$65,$B15,$H$31:$H$65,"Partial"))/(D15-F15)))</f>
        <v>—</v>
      </c>
      <c r="H15" s="21" t="n">
        <f aca="false">COUNTIFS($C$31:$C$65,$B15,$K$31:$K$65,"Essential gap")+COUNTIFS($C$31:$C$65,$B15,$K$31:$K$65,"Essential — partial")</f>
        <v>0</v>
      </c>
      <c r="I15" s="23" t="str">
        <f aca="false">IF(OR($H$7="",E15&lt;D15),"Incomplete",IF(COUNTIFS($C$31:$C$65,$B15,$K$31:$K$65,"Essential gap")&gt;0,"Essential gap",IF(H15&gt;0,"Essential partial",IF(OR(G15="N/A",G15=1),"Complete","Recommended gaps"))))</f>
        <v>Incomplete</v>
      </c>
      <c r="J15" s="23"/>
      <c r="K15" s="24" t="str">
        <f aca="false">IFERROR(INDEX($B$31:$B$65,MATCH(1,$L$31:$L$65,0))&amp;"  "&amp;INDEX($H$31:$H$65,MATCH(1,$L$31:$L$65,0)),"")</f>
        <v/>
      </c>
    </row>
    <row r="16" customFormat="false" ht="15" hidden="false" customHeight="true" outlineLevel="0" collapsed="false">
      <c r="B16" s="20" t="s">
        <v>48</v>
      </c>
      <c r="C16" s="20"/>
      <c r="D16" s="21" t="n">
        <f aca="false">COUNTIF($C$31:$C$65,$B16)</f>
        <v>3</v>
      </c>
      <c r="E16" s="21" t="n">
        <f aca="false">COUNTIFS($C$31:$C$65,$B16,$H$31:$H$65,"?*")</f>
        <v>0</v>
      </c>
      <c r="F16" s="21" t="n">
        <f aca="false">COUNTIFS($C$31:$C$65,$B16,$H$31:$H$65,"Not applicable")</f>
        <v>0</v>
      </c>
      <c r="G16" s="22" t="str">
        <f aca="false">IF(E16&lt;D16,"—",IF(D16-F16=0,"N/A",(COUNTIFS($C$31:$C$65,$B16,$H$31:$H$65,"Implemented")+0.5*COUNTIFS($C$31:$C$65,$B16,$H$31:$H$65,"Partial"))/(D16-F16)))</f>
        <v>—</v>
      </c>
      <c r="H16" s="21" t="n">
        <f aca="false">COUNTIFS($C$31:$C$65,$B16,$K$31:$K$65,"Essential gap")+COUNTIFS($C$31:$C$65,$B16,$K$31:$K$65,"Essential — partial")</f>
        <v>0</v>
      </c>
      <c r="I16" s="23" t="str">
        <f aca="false">IF(OR($H$7="",E16&lt;D16),"Incomplete",IF(COUNTIFS($C$31:$C$65,$B16,$K$31:$K$65,"Essential gap")&gt;0,"Essential gap",IF(H16&gt;0,"Essential partial",IF(OR(G16="N/A",G16=1),"Complete","Recommended gaps"))))</f>
        <v>Incomplete</v>
      </c>
      <c r="J16" s="23"/>
      <c r="K16" s="24" t="str">
        <f aca="false">IFERROR(INDEX($B$31:$B$65,MATCH(2,$L$31:$L$65,0))&amp;"  "&amp;INDEX($H$31:$H$65,MATCH(2,$L$31:$L$65,0)),"")</f>
        <v/>
      </c>
    </row>
    <row r="17" customFormat="false" ht="15" hidden="false" customHeight="true" outlineLevel="0" collapsed="false">
      <c r="B17" s="20" t="s">
        <v>49</v>
      </c>
      <c r="C17" s="20"/>
      <c r="D17" s="21" t="n">
        <f aca="false">COUNTIF($C$31:$C$65,$B17)</f>
        <v>3</v>
      </c>
      <c r="E17" s="21" t="n">
        <f aca="false">COUNTIFS($C$31:$C$65,$B17,$H$31:$H$65,"?*")</f>
        <v>0</v>
      </c>
      <c r="F17" s="21" t="n">
        <f aca="false">COUNTIFS($C$31:$C$65,$B17,$H$31:$H$65,"Not applicable")</f>
        <v>0</v>
      </c>
      <c r="G17" s="22" t="str">
        <f aca="false">IF(E17&lt;D17,"—",IF(D17-F17=0,"N/A",(COUNTIFS($C$31:$C$65,$B17,$H$31:$H$65,"Implemented")+0.5*COUNTIFS($C$31:$C$65,$B17,$H$31:$H$65,"Partial"))/(D17-F17)))</f>
        <v>—</v>
      </c>
      <c r="H17" s="21" t="n">
        <f aca="false">COUNTIFS($C$31:$C$65,$B17,$K$31:$K$65,"Essential gap")+COUNTIFS($C$31:$C$65,$B17,$K$31:$K$65,"Essential — partial")</f>
        <v>0</v>
      </c>
      <c r="I17" s="23" t="str">
        <f aca="false">IF(OR($H$7="",E17&lt;D17),"Incomplete",IF(COUNTIFS($C$31:$C$65,$B17,$K$31:$K$65,"Essential gap")&gt;0,"Essential gap",IF(H17&gt;0,"Essential partial",IF(OR(G17="N/A",G17=1),"Complete","Recommended gaps"))))</f>
        <v>Incomplete</v>
      </c>
      <c r="J17" s="23"/>
      <c r="K17" s="24" t="str">
        <f aca="false">IFERROR(INDEX($B$31:$B$65,MATCH(3,$L$31:$L$65,0))&amp;"  "&amp;INDEX($H$31:$H$65,MATCH(3,$L$31:$L$65,0)),"")</f>
        <v/>
      </c>
    </row>
    <row r="18" customFormat="false" ht="15" hidden="false" customHeight="true" outlineLevel="0" collapsed="false">
      <c r="B18" s="20" t="s">
        <v>50</v>
      </c>
      <c r="C18" s="20"/>
      <c r="D18" s="21" t="n">
        <f aca="false">COUNTIF($C$31:$C$65,$B18)</f>
        <v>4</v>
      </c>
      <c r="E18" s="21" t="n">
        <f aca="false">COUNTIFS($C$31:$C$65,$B18,$H$31:$H$65,"?*")</f>
        <v>0</v>
      </c>
      <c r="F18" s="21" t="n">
        <f aca="false">COUNTIFS($C$31:$C$65,$B18,$H$31:$H$65,"Not applicable")</f>
        <v>0</v>
      </c>
      <c r="G18" s="22" t="str">
        <f aca="false">IF(E18&lt;D18,"—",IF(D18-F18=0,"N/A",(COUNTIFS($C$31:$C$65,$B18,$H$31:$H$65,"Implemented")+0.5*COUNTIFS($C$31:$C$65,$B18,$H$31:$H$65,"Partial"))/(D18-F18)))</f>
        <v>—</v>
      </c>
      <c r="H18" s="21" t="n">
        <f aca="false">COUNTIFS($C$31:$C$65,$B18,$K$31:$K$65,"Essential gap")+COUNTIFS($C$31:$C$65,$B18,$K$31:$K$65,"Essential — partial")</f>
        <v>0</v>
      </c>
      <c r="I18" s="23" t="str">
        <f aca="false">IF(OR($H$7="",E18&lt;D18),"Incomplete",IF(COUNTIFS($C$31:$C$65,$B18,$K$31:$K$65,"Essential gap")&gt;0,"Essential gap",IF(H18&gt;0,"Essential partial",IF(OR(G18="N/A",G18=1),"Complete","Recommended gaps"))))</f>
        <v>Incomplete</v>
      </c>
      <c r="J18" s="23"/>
      <c r="K18" s="24" t="str">
        <f aca="false">IFERROR(INDEX($B$31:$B$65,MATCH(4,$L$31:$L$65,0))&amp;"  "&amp;INDEX($H$31:$H$65,MATCH(4,$L$31:$L$65,0)),"")</f>
        <v/>
      </c>
    </row>
    <row r="19" customFormat="false" ht="15" hidden="false" customHeight="true" outlineLevel="0" collapsed="false">
      <c r="B19" s="20" t="s">
        <v>51</v>
      </c>
      <c r="C19" s="20"/>
      <c r="D19" s="21" t="n">
        <f aca="false">COUNTIF($C$31:$C$65,$B19)</f>
        <v>4</v>
      </c>
      <c r="E19" s="21" t="n">
        <f aca="false">COUNTIFS($C$31:$C$65,$B19,$H$31:$H$65,"?*")</f>
        <v>0</v>
      </c>
      <c r="F19" s="21" t="n">
        <f aca="false">COUNTIFS($C$31:$C$65,$B19,$H$31:$H$65,"Not applicable")</f>
        <v>0</v>
      </c>
      <c r="G19" s="22" t="str">
        <f aca="false">IF(E19&lt;D19,"—",IF(D19-F19=0,"N/A",(COUNTIFS($C$31:$C$65,$B19,$H$31:$H$65,"Implemented")+0.5*COUNTIFS($C$31:$C$65,$B19,$H$31:$H$65,"Partial"))/(D19-F19)))</f>
        <v>—</v>
      </c>
      <c r="H19" s="21" t="n">
        <f aca="false">COUNTIFS($C$31:$C$65,$B19,$K$31:$K$65,"Essential gap")+COUNTIFS($C$31:$C$65,$B19,$K$31:$K$65,"Essential — partial")</f>
        <v>0</v>
      </c>
      <c r="I19" s="23" t="str">
        <f aca="false">IF(OR($H$7="",E19&lt;D19),"Incomplete",IF(COUNTIFS($C$31:$C$65,$B19,$K$31:$K$65,"Essential gap")&gt;0,"Essential gap",IF(H19&gt;0,"Essential partial",IF(OR(G19="N/A",G19=1),"Complete","Recommended gaps"))))</f>
        <v>Incomplete</v>
      </c>
      <c r="J19" s="23"/>
      <c r="K19" s="24" t="str">
        <f aca="false">IFERROR(INDEX($B$31:$B$65,MATCH(5,$L$31:$L$65,0))&amp;"  "&amp;INDEX($H$31:$H$65,MATCH(5,$L$31:$L$65,0)),"")</f>
        <v/>
      </c>
    </row>
    <row r="20" customFormat="false" ht="15" hidden="false" customHeight="true" outlineLevel="0" collapsed="false">
      <c r="B20" s="20" t="s">
        <v>52</v>
      </c>
      <c r="C20" s="20"/>
      <c r="D20" s="21" t="n">
        <f aca="false">COUNTIF($C$31:$C$65,$B20)</f>
        <v>3</v>
      </c>
      <c r="E20" s="21" t="n">
        <f aca="false">COUNTIFS($C$31:$C$65,$B20,$H$31:$H$65,"?*")</f>
        <v>0</v>
      </c>
      <c r="F20" s="21" t="n">
        <f aca="false">COUNTIFS($C$31:$C$65,$B20,$H$31:$H$65,"Not applicable")</f>
        <v>0</v>
      </c>
      <c r="G20" s="22" t="str">
        <f aca="false">IF(E20&lt;D20,"—",IF(D20-F20=0,"N/A",(COUNTIFS($C$31:$C$65,$B20,$H$31:$H$65,"Implemented")+0.5*COUNTIFS($C$31:$C$65,$B20,$H$31:$H$65,"Partial"))/(D20-F20)))</f>
        <v>—</v>
      </c>
      <c r="H20" s="21" t="n">
        <f aca="false">COUNTIFS($C$31:$C$65,$B20,$K$31:$K$65,"Essential gap")+COUNTIFS($C$31:$C$65,$B20,$K$31:$K$65,"Essential — partial")</f>
        <v>0</v>
      </c>
      <c r="I20" s="23" t="str">
        <f aca="false">IF(OR($H$7="",E20&lt;D20),"Incomplete",IF(COUNTIFS($C$31:$C$65,$B20,$K$31:$K$65,"Essential gap")&gt;0,"Essential gap",IF(H20&gt;0,"Essential partial",IF(OR(G20="N/A",G20=1),"Complete","Recommended gaps"))))</f>
        <v>Incomplete</v>
      </c>
      <c r="J20" s="23"/>
      <c r="K20" s="24" t="str">
        <f aca="false">IFERROR(INDEX($B$31:$B$65,MATCH(6,$L$31:$L$65,0))&amp;"  "&amp;INDEX($H$31:$H$65,MATCH(6,$L$31:$L$65,0)),"")</f>
        <v/>
      </c>
    </row>
    <row r="21" customFormat="false" ht="15" hidden="false" customHeight="true" outlineLevel="0" collapsed="false">
      <c r="B21" s="20" t="s">
        <v>53</v>
      </c>
      <c r="C21" s="20"/>
      <c r="D21" s="21" t="n">
        <f aca="false">COUNTIF($C$31:$C$65,$B21)</f>
        <v>4</v>
      </c>
      <c r="E21" s="21" t="n">
        <f aca="false">COUNTIFS($C$31:$C$65,$B21,$H$31:$H$65,"?*")</f>
        <v>0</v>
      </c>
      <c r="F21" s="21" t="n">
        <f aca="false">COUNTIFS($C$31:$C$65,$B21,$H$31:$H$65,"Not applicable")</f>
        <v>0</v>
      </c>
      <c r="G21" s="22" t="str">
        <f aca="false">IF(E21&lt;D21,"—",IF(D21-F21=0,"N/A",(COUNTIFS($C$31:$C$65,$B21,$H$31:$H$65,"Implemented")+0.5*COUNTIFS($C$31:$C$65,$B21,$H$31:$H$65,"Partial"))/(D21-F21)))</f>
        <v>—</v>
      </c>
      <c r="H21" s="21" t="n">
        <f aca="false">COUNTIFS($C$31:$C$65,$B21,$K$31:$K$65,"Essential gap")+COUNTIFS($C$31:$C$65,$B21,$K$31:$K$65,"Essential — partial")</f>
        <v>0</v>
      </c>
      <c r="I21" s="23" t="str">
        <f aca="false">IF(OR($H$7="",E21&lt;D21),"Incomplete",IF(COUNTIFS($C$31:$C$65,$B21,$K$31:$K$65,"Essential gap")&gt;0,"Essential gap",IF(H21&gt;0,"Essential partial",IF(OR(G21="N/A",G21=1),"Complete","Recommended gaps"))))</f>
        <v>Incomplete</v>
      </c>
      <c r="J21" s="23"/>
      <c r="K21" s="24" t="str">
        <f aca="false">IFERROR(INDEX($B$31:$B$65,MATCH(7,$L$31:$L$65,0))&amp;"  "&amp;INDEX($H$31:$H$65,MATCH(7,$L$31:$L$65,0)),"")</f>
        <v/>
      </c>
    </row>
    <row r="22" customFormat="false" ht="15" hidden="false" customHeight="true" outlineLevel="0" collapsed="false">
      <c r="B22" s="20" t="s">
        <v>54</v>
      </c>
      <c r="C22" s="20"/>
      <c r="D22" s="21" t="n">
        <f aca="false">COUNTIF($C$31:$C$65,$B22)</f>
        <v>3</v>
      </c>
      <c r="E22" s="21" t="n">
        <f aca="false">COUNTIFS($C$31:$C$65,$B22,$H$31:$H$65,"?*")</f>
        <v>0</v>
      </c>
      <c r="F22" s="21" t="n">
        <f aca="false">COUNTIFS($C$31:$C$65,$B22,$H$31:$H$65,"Not applicable")</f>
        <v>0</v>
      </c>
      <c r="G22" s="22" t="str">
        <f aca="false">IF(E22&lt;D22,"—",IF(D22-F22=0,"N/A",(COUNTIFS($C$31:$C$65,$B22,$H$31:$H$65,"Implemented")+0.5*COUNTIFS($C$31:$C$65,$B22,$H$31:$H$65,"Partial"))/(D22-F22)))</f>
        <v>—</v>
      </c>
      <c r="H22" s="21" t="n">
        <f aca="false">COUNTIFS($C$31:$C$65,$B22,$K$31:$K$65,"Essential gap")+COUNTIFS($C$31:$C$65,$B22,$K$31:$K$65,"Essential — partial")</f>
        <v>0</v>
      </c>
      <c r="I22" s="23" t="str">
        <f aca="false">IF(OR($H$7="",E22&lt;D22),"Incomplete",IF(COUNTIFS($C$31:$C$65,$B22,$K$31:$K$65,"Essential gap")&gt;0,"Essential gap",IF(H22&gt;0,"Essential partial",IF(OR(G22="N/A",G22=1),"Complete","Recommended gaps"))))</f>
        <v>Incomplete</v>
      </c>
      <c r="J22" s="23"/>
      <c r="K22" s="24" t="str">
        <f aca="false">IFERROR(INDEX($B$31:$B$65,MATCH(8,$L$31:$L$65,0))&amp;"  "&amp;INDEX($H$31:$H$65,MATCH(8,$L$31:$L$65,0)),"")</f>
        <v/>
      </c>
    </row>
    <row r="23" customFormat="false" ht="15" hidden="false" customHeight="true" outlineLevel="0" collapsed="false">
      <c r="B23" s="20" t="s">
        <v>55</v>
      </c>
      <c r="C23" s="20"/>
      <c r="D23" s="21" t="n">
        <f aca="false">COUNTIF($C$31:$C$65,$B23)</f>
        <v>4</v>
      </c>
      <c r="E23" s="21" t="n">
        <f aca="false">COUNTIFS($C$31:$C$65,$B23,$H$31:$H$65,"?*")</f>
        <v>0</v>
      </c>
      <c r="F23" s="21" t="n">
        <f aca="false">COUNTIFS($C$31:$C$65,$B23,$H$31:$H$65,"Not applicable")</f>
        <v>0</v>
      </c>
      <c r="G23" s="22" t="str">
        <f aca="false">IF(E23&lt;D23,"—",IF(D23-F23=0,"N/A",(COUNTIFS($C$31:$C$65,$B23,$H$31:$H$65,"Implemented")+0.5*COUNTIFS($C$31:$C$65,$B23,$H$31:$H$65,"Partial"))/(D23-F23)))</f>
        <v>—</v>
      </c>
      <c r="H23" s="21" t="n">
        <f aca="false">COUNTIFS($C$31:$C$65,$B23,$K$31:$K$65,"Essential gap")+COUNTIFS($C$31:$C$65,$B23,$K$31:$K$65,"Essential — partial")</f>
        <v>0</v>
      </c>
      <c r="I23" s="23" t="str">
        <f aca="false">IF(OR($H$7="",E23&lt;D23),"Incomplete",IF(COUNTIFS($C$31:$C$65,$B23,$K$31:$K$65,"Essential gap")&gt;0,"Essential gap",IF(H23&gt;0,"Essential partial",IF(OR(G23="N/A",G23=1),"Complete","Recommended gaps"))))</f>
        <v>Incomplete</v>
      </c>
      <c r="J23" s="23"/>
      <c r="K23" s="24" t="str">
        <f aca="false">IFERROR(INDEX($B$31:$B$65,MATCH(9,$L$31:$L$65,0))&amp;"  "&amp;INDEX($H$31:$H$65,MATCH(9,$L$31:$L$65,0)),"")</f>
        <v/>
      </c>
    </row>
    <row r="24" customFormat="false" ht="15" hidden="false" customHeight="true" outlineLevel="0" collapsed="false">
      <c r="B24" s="20" t="s">
        <v>56</v>
      </c>
      <c r="C24" s="20"/>
      <c r="D24" s="21" t="n">
        <f aca="false">COUNTIF($C$31:$C$65,$B24)</f>
        <v>4</v>
      </c>
      <c r="E24" s="21" t="n">
        <f aca="false">COUNTIFS($C$31:$C$65,$B24,$H$31:$H$65,"?*")</f>
        <v>0</v>
      </c>
      <c r="F24" s="21" t="n">
        <f aca="false">COUNTIFS($C$31:$C$65,$B24,$H$31:$H$65,"Not applicable")</f>
        <v>0</v>
      </c>
      <c r="G24" s="22" t="str">
        <f aca="false">IF(E24&lt;D24,"—",IF(D24-F24=0,"N/A",(COUNTIFS($C$31:$C$65,$B24,$H$31:$H$65,"Implemented")+0.5*COUNTIFS($C$31:$C$65,$B24,$H$31:$H$65,"Partial"))/(D24-F24)))</f>
        <v>—</v>
      </c>
      <c r="H24" s="21" t="n">
        <f aca="false">COUNTIFS($C$31:$C$65,$B24,$K$31:$K$65,"Essential gap")+COUNTIFS($C$31:$C$65,$B24,$K$31:$K$65,"Essential — partial")</f>
        <v>0</v>
      </c>
      <c r="I24" s="23" t="str">
        <f aca="false">IF(OR($H$7="",E24&lt;D24),"Incomplete",IF(COUNTIFS($C$31:$C$65,$B24,$K$31:$K$65,"Essential gap")&gt;0,"Essential gap",IF(H24&gt;0,"Essential partial",IF(OR(G24="N/A",G24=1),"Complete","Recommended gaps"))))</f>
        <v>Incomplete</v>
      </c>
      <c r="J24" s="23"/>
      <c r="K24" s="24" t="str">
        <f aca="false">IFERROR(INDEX($B$31:$B$65,MATCH(10,$L$31:$L$65,0))&amp;"  "&amp;INDEX($H$31:$H$65,MATCH(10,$L$31:$L$65,0)),"")</f>
        <v/>
      </c>
    </row>
    <row r="25" customFormat="false" ht="15" hidden="false" customHeight="true" outlineLevel="0" collapsed="false">
      <c r="B25" s="14" t="s">
        <v>57</v>
      </c>
      <c r="C25" s="14"/>
      <c r="D25" s="25" t="n">
        <f aca="false">SUM(D15:D24)</f>
        <v>35</v>
      </c>
      <c r="E25" s="25" t="n">
        <f aca="false">SUM(E15:E24)</f>
        <v>0</v>
      </c>
      <c r="F25" s="25" t="n">
        <f aca="false">SUM(F15:F24)</f>
        <v>0</v>
      </c>
      <c r="G25" s="26" t="str">
        <f aca="false">IF(E25&lt;D25,"—",IF(D25-F25=0,"N/A",(COUNTIF($H$31:$H$65,"Implemented")+0.5*COUNTIF($H$31:$H$65,"Partial"))/(D25-F25)))</f>
        <v>—</v>
      </c>
      <c r="H25" s="25" t="n">
        <f aca="false">SUM(H15:H24)</f>
        <v>0</v>
      </c>
      <c r="I25" s="27"/>
      <c r="J25" s="27"/>
      <c r="K25" s="28" t="str">
        <f aca="false">IF(MAX($L$31:$L$65)&gt;10,"+"&amp;(MAX($L$31:$L$65)-10)&amp;" more — filter column K","")</f>
        <v/>
      </c>
    </row>
    <row r="28" customFormat="false" ht="21.75" hidden="false" customHeight="true" outlineLevel="0" collapsed="false">
      <c r="B28" s="12" t="s">
        <v>58</v>
      </c>
      <c r="C28" s="13"/>
      <c r="D28" s="13"/>
      <c r="E28" s="13"/>
      <c r="F28" s="13"/>
      <c r="G28" s="13"/>
      <c r="H28" s="13"/>
      <c r="I28" s="13"/>
      <c r="J28" s="13"/>
      <c r="K28" s="13"/>
    </row>
    <row r="30" customFormat="false" ht="27.75" hidden="false" customHeight="true" outlineLevel="0" collapsed="false">
      <c r="B30" s="19" t="s">
        <v>59</v>
      </c>
      <c r="C30" s="19" t="s">
        <v>39</v>
      </c>
      <c r="D30" s="19" t="s">
        <v>60</v>
      </c>
      <c r="E30" s="19" t="s">
        <v>61</v>
      </c>
      <c r="F30" s="19" t="s">
        <v>62</v>
      </c>
      <c r="G30" s="29" t="s">
        <v>63</v>
      </c>
      <c r="H30" s="19" t="s">
        <v>45</v>
      </c>
      <c r="I30" s="19" t="s">
        <v>64</v>
      </c>
      <c r="J30" s="19" t="s">
        <v>65</v>
      </c>
      <c r="K30" s="29" t="s">
        <v>66</v>
      </c>
    </row>
    <row r="31" customFormat="false" ht="30" hidden="false" customHeight="true" outlineLevel="0" collapsed="false">
      <c r="B31" s="30" t="s">
        <v>67</v>
      </c>
      <c r="C31" s="31" t="s">
        <v>47</v>
      </c>
      <c r="D31" s="32" t="s">
        <v>68</v>
      </c>
      <c r="E31" s="33" t="s">
        <v>69</v>
      </c>
      <c r="F31" s="34" t="s">
        <v>70</v>
      </c>
      <c r="G31" s="35" t="str">
        <f aca="false">IF(F31="Essential if critical",IF($H$7="","Set criticality",IF($H$7="Business-critical","Essential","Recommended")),F31)</f>
        <v>Essential</v>
      </c>
      <c r="H31" s="36"/>
      <c r="I31" s="6"/>
      <c r="J31" s="6"/>
      <c r="K31" s="35" t="str">
        <f aca="false">IF(H31="","Unanswered",IF(AND(G31="Essential",H31="Not implemented"),"Essential gap",IF(AND(G31="Essential",H31="Partial"),"Essential — partial",IF(AND(G31="Essential",H31="Not applicable",I31=""),"N/A — justify",IF(AND(OR(H31="Not implemented",H31="Partial"),J31=""),"Gap — no action",IF(H31="Not applicable","N/A","OK"))))))</f>
        <v>Unanswered</v>
      </c>
      <c r="L31" s="37" t="str">
        <f aca="false">IF(OR(K31="Essential gap",K31="Essential — partial"),COUNTIF($K$31:K31,"Essential gap")+COUNTIF($K$31:K31,"Essential — partial"),"")</f>
        <v/>
      </c>
    </row>
    <row r="32" customFormat="false" ht="30" hidden="false" customHeight="true" outlineLevel="0" collapsed="false">
      <c r="B32" s="30" t="s">
        <v>71</v>
      </c>
      <c r="C32" s="31" t="s">
        <v>47</v>
      </c>
      <c r="D32" s="32" t="s">
        <v>72</v>
      </c>
      <c r="E32" s="33" t="s">
        <v>73</v>
      </c>
      <c r="F32" s="34" t="s">
        <v>70</v>
      </c>
      <c r="G32" s="35" t="str">
        <f aca="false">IF(F32="Essential if critical",IF($H$7="","Set criticality",IF($H$7="Business-critical","Essential","Recommended")),F32)</f>
        <v>Essential</v>
      </c>
      <c r="H32" s="36"/>
      <c r="I32" s="6"/>
      <c r="J32" s="6"/>
      <c r="K32" s="35" t="str">
        <f aca="false">IF(H32="","Unanswered",IF(AND(G32="Essential",H32="Not implemented"),"Essential gap",IF(AND(G32="Essential",H32="Partial"),"Essential — partial",IF(AND(G32="Essential",H32="Not applicable",I32=""),"N/A — justify",IF(AND(OR(H32="Not implemented",H32="Partial"),J32=""),"Gap — no action",IF(H32="Not applicable","N/A","OK"))))))</f>
        <v>Unanswered</v>
      </c>
      <c r="L32" s="37" t="str">
        <f aca="false">IF(OR(K32="Essential gap",K32="Essential — partial"),COUNTIF($K$31:K32,"Essential gap")+COUNTIF($K$31:K32,"Essential — partial"),"")</f>
        <v/>
      </c>
    </row>
    <row r="33" customFormat="false" ht="30" hidden="false" customHeight="true" outlineLevel="0" collapsed="false">
      <c r="B33" s="30" t="s">
        <v>74</v>
      </c>
      <c r="C33" s="31" t="s">
        <v>47</v>
      </c>
      <c r="D33" s="32" t="s">
        <v>75</v>
      </c>
      <c r="E33" s="33" t="s">
        <v>76</v>
      </c>
      <c r="F33" s="34" t="s">
        <v>77</v>
      </c>
      <c r="G33" s="35" t="str">
        <f aca="false">IF(F33="Essential if critical",IF($H$7="","Set criticality",IF($H$7="Business-critical","Essential","Recommended")),F33)</f>
        <v>Set criticality</v>
      </c>
      <c r="H33" s="36"/>
      <c r="I33" s="6"/>
      <c r="J33" s="6"/>
      <c r="K33" s="35" t="str">
        <f aca="false">IF(H33="","Unanswered",IF(AND(G33="Essential",H33="Not implemented"),"Essential gap",IF(AND(G33="Essential",H33="Partial"),"Essential — partial",IF(AND(G33="Essential",H33="Not applicable",I33=""),"N/A — justify",IF(AND(OR(H33="Not implemented",H33="Partial"),J33=""),"Gap — no action",IF(H33="Not applicable","N/A","OK"))))))</f>
        <v>Unanswered</v>
      </c>
      <c r="L33" s="37" t="str">
        <f aca="false">IF(OR(K33="Essential gap",K33="Essential — partial"),COUNTIF($K$31:K33,"Essential gap")+COUNTIF($K$31:K33,"Essential — partial"),"")</f>
        <v/>
      </c>
    </row>
    <row r="34" customFormat="false" ht="30" hidden="false" customHeight="true" outlineLevel="0" collapsed="false">
      <c r="B34" s="30" t="s">
        <v>78</v>
      </c>
      <c r="C34" s="31" t="s">
        <v>48</v>
      </c>
      <c r="D34" s="32" t="s">
        <v>79</v>
      </c>
      <c r="E34" s="33" t="s">
        <v>80</v>
      </c>
      <c r="F34" s="34" t="s">
        <v>70</v>
      </c>
      <c r="G34" s="35" t="str">
        <f aca="false">IF(F34="Essential if critical",IF($H$7="","Set criticality",IF($H$7="Business-critical","Essential","Recommended")),F34)</f>
        <v>Essential</v>
      </c>
      <c r="H34" s="36"/>
      <c r="I34" s="6"/>
      <c r="J34" s="6"/>
      <c r="K34" s="35" t="str">
        <f aca="false">IF(H34="","Unanswered",IF(AND(G34="Essential",H34="Not implemented"),"Essential gap",IF(AND(G34="Essential",H34="Partial"),"Essential — partial",IF(AND(G34="Essential",H34="Not applicable",I34=""),"N/A — justify",IF(AND(OR(H34="Not implemented",H34="Partial"),J34=""),"Gap — no action",IF(H34="Not applicable","N/A","OK"))))))</f>
        <v>Unanswered</v>
      </c>
      <c r="L34" s="37" t="str">
        <f aca="false">IF(OR(K34="Essential gap",K34="Essential — partial"),COUNTIF($K$31:K34,"Essential gap")+COUNTIF($K$31:K34,"Essential — partial"),"")</f>
        <v/>
      </c>
    </row>
    <row r="35" customFormat="false" ht="30" hidden="false" customHeight="true" outlineLevel="0" collapsed="false">
      <c r="B35" s="30" t="s">
        <v>81</v>
      </c>
      <c r="C35" s="31" t="s">
        <v>48</v>
      </c>
      <c r="D35" s="32" t="s">
        <v>82</v>
      </c>
      <c r="E35" s="33" t="s">
        <v>83</v>
      </c>
      <c r="F35" s="34" t="s">
        <v>77</v>
      </c>
      <c r="G35" s="35" t="str">
        <f aca="false">IF(F35="Essential if critical",IF($H$7="","Set criticality",IF($H$7="Business-critical","Essential","Recommended")),F35)</f>
        <v>Set criticality</v>
      </c>
      <c r="H35" s="36"/>
      <c r="I35" s="6"/>
      <c r="J35" s="6"/>
      <c r="K35" s="35" t="str">
        <f aca="false">IF(H35="","Unanswered",IF(AND(G35="Essential",H35="Not implemented"),"Essential gap",IF(AND(G35="Essential",H35="Partial"),"Essential — partial",IF(AND(G35="Essential",H35="Not applicable",I35=""),"N/A — justify",IF(AND(OR(H35="Not implemented",H35="Partial"),J35=""),"Gap — no action",IF(H35="Not applicable","N/A","OK"))))))</f>
        <v>Unanswered</v>
      </c>
      <c r="L35" s="37" t="str">
        <f aca="false">IF(OR(K35="Essential gap",K35="Essential — partial"),COUNTIF($K$31:K35,"Essential gap")+COUNTIF($K$31:K35,"Essential — partial"),"")</f>
        <v/>
      </c>
    </row>
    <row r="36" customFormat="false" ht="30" hidden="false" customHeight="true" outlineLevel="0" collapsed="false">
      <c r="B36" s="30" t="s">
        <v>84</v>
      </c>
      <c r="C36" s="31" t="s">
        <v>48</v>
      </c>
      <c r="D36" s="32" t="s">
        <v>85</v>
      </c>
      <c r="E36" s="33" t="s">
        <v>86</v>
      </c>
      <c r="F36" s="34" t="s">
        <v>87</v>
      </c>
      <c r="G36" s="35" t="str">
        <f aca="false">IF(F36="Essential if critical",IF($H$7="","Set criticality",IF($H$7="Business-critical","Essential","Recommended")),F36)</f>
        <v>Recommended</v>
      </c>
      <c r="H36" s="36"/>
      <c r="I36" s="6"/>
      <c r="J36" s="6"/>
      <c r="K36" s="35" t="str">
        <f aca="false">IF(H36="","Unanswered",IF(AND(G36="Essential",H36="Not implemented"),"Essential gap",IF(AND(G36="Essential",H36="Partial"),"Essential — partial",IF(AND(G36="Essential",H36="Not applicable",I36=""),"N/A — justify",IF(AND(OR(H36="Not implemented",H36="Partial"),J36=""),"Gap — no action",IF(H36="Not applicable","N/A","OK"))))))</f>
        <v>Unanswered</v>
      </c>
      <c r="L36" s="37" t="str">
        <f aca="false">IF(OR(K36="Essential gap",K36="Essential — partial"),COUNTIF($K$31:K36,"Essential gap")+COUNTIF($K$31:K36,"Essential — partial"),"")</f>
        <v/>
      </c>
    </row>
    <row r="37" customFormat="false" ht="30" hidden="false" customHeight="true" outlineLevel="0" collapsed="false">
      <c r="B37" s="30" t="s">
        <v>88</v>
      </c>
      <c r="C37" s="31" t="s">
        <v>49</v>
      </c>
      <c r="D37" s="32" t="s">
        <v>89</v>
      </c>
      <c r="E37" s="33" t="s">
        <v>90</v>
      </c>
      <c r="F37" s="34" t="s">
        <v>70</v>
      </c>
      <c r="G37" s="35" t="str">
        <f aca="false">IF(F37="Essential if critical",IF($H$7="","Set criticality",IF($H$7="Business-critical","Essential","Recommended")),F37)</f>
        <v>Essential</v>
      </c>
      <c r="H37" s="36"/>
      <c r="I37" s="6"/>
      <c r="J37" s="6"/>
      <c r="K37" s="35" t="str">
        <f aca="false">IF(H37="","Unanswered",IF(AND(G37="Essential",H37="Not implemented"),"Essential gap",IF(AND(G37="Essential",H37="Partial"),"Essential — partial",IF(AND(G37="Essential",H37="Not applicable",I37=""),"N/A — justify",IF(AND(OR(H37="Not implemented",H37="Partial"),J37=""),"Gap — no action",IF(H37="Not applicable","N/A","OK"))))))</f>
        <v>Unanswered</v>
      </c>
      <c r="L37" s="37" t="str">
        <f aca="false">IF(OR(K37="Essential gap",K37="Essential — partial"),COUNTIF($K$31:K37,"Essential gap")+COUNTIF($K$31:K37,"Essential — partial"),"")</f>
        <v/>
      </c>
    </row>
    <row r="38" customFormat="false" ht="30" hidden="false" customHeight="true" outlineLevel="0" collapsed="false">
      <c r="B38" s="30" t="s">
        <v>91</v>
      </c>
      <c r="C38" s="31" t="s">
        <v>49</v>
      </c>
      <c r="D38" s="32" t="s">
        <v>92</v>
      </c>
      <c r="E38" s="33" t="s">
        <v>93</v>
      </c>
      <c r="F38" s="34" t="s">
        <v>70</v>
      </c>
      <c r="G38" s="35" t="str">
        <f aca="false">IF(F38="Essential if critical",IF($H$7="","Set criticality",IF($H$7="Business-critical","Essential","Recommended")),F38)</f>
        <v>Essential</v>
      </c>
      <c r="H38" s="36"/>
      <c r="I38" s="6"/>
      <c r="J38" s="6"/>
      <c r="K38" s="35" t="str">
        <f aca="false">IF(H38="","Unanswered",IF(AND(G38="Essential",H38="Not implemented"),"Essential gap",IF(AND(G38="Essential",H38="Partial"),"Essential — partial",IF(AND(G38="Essential",H38="Not applicable",I38=""),"N/A — justify",IF(AND(OR(H38="Not implemented",H38="Partial"),J38=""),"Gap — no action",IF(H38="Not applicable","N/A","OK"))))))</f>
        <v>Unanswered</v>
      </c>
      <c r="L38" s="37" t="str">
        <f aca="false">IF(OR(K38="Essential gap",K38="Essential — partial"),COUNTIF($K$31:K38,"Essential gap")+COUNTIF($K$31:K38,"Essential — partial"),"")</f>
        <v/>
      </c>
    </row>
    <row r="39" customFormat="false" ht="30" hidden="false" customHeight="true" outlineLevel="0" collapsed="false">
      <c r="B39" s="30" t="s">
        <v>94</v>
      </c>
      <c r="C39" s="31" t="s">
        <v>49</v>
      </c>
      <c r="D39" s="32" t="s">
        <v>95</v>
      </c>
      <c r="E39" s="33" t="s">
        <v>96</v>
      </c>
      <c r="F39" s="34" t="s">
        <v>87</v>
      </c>
      <c r="G39" s="35" t="str">
        <f aca="false">IF(F39="Essential if critical",IF($H$7="","Set criticality",IF($H$7="Business-critical","Essential","Recommended")),F39)</f>
        <v>Recommended</v>
      </c>
      <c r="H39" s="36"/>
      <c r="I39" s="6"/>
      <c r="J39" s="6"/>
      <c r="K39" s="35" t="str">
        <f aca="false">IF(H39="","Unanswered",IF(AND(G39="Essential",H39="Not implemented"),"Essential gap",IF(AND(G39="Essential",H39="Partial"),"Essential — partial",IF(AND(G39="Essential",H39="Not applicable",I39=""),"N/A — justify",IF(AND(OR(H39="Not implemented",H39="Partial"),J39=""),"Gap — no action",IF(H39="Not applicable","N/A","OK"))))))</f>
        <v>Unanswered</v>
      </c>
      <c r="L39" s="37" t="str">
        <f aca="false">IF(OR(K39="Essential gap",K39="Essential — partial"),COUNTIF($K$31:K39,"Essential gap")+COUNTIF($K$31:K39,"Essential — partial"),"")</f>
        <v/>
      </c>
    </row>
    <row r="40" customFormat="false" ht="30" hidden="false" customHeight="true" outlineLevel="0" collapsed="false">
      <c r="B40" s="30" t="s">
        <v>97</v>
      </c>
      <c r="C40" s="31" t="s">
        <v>50</v>
      </c>
      <c r="D40" s="32" t="s">
        <v>98</v>
      </c>
      <c r="E40" s="33" t="s">
        <v>99</v>
      </c>
      <c r="F40" s="34" t="s">
        <v>70</v>
      </c>
      <c r="G40" s="35" t="str">
        <f aca="false">IF(F40="Essential if critical",IF($H$7="","Set criticality",IF($H$7="Business-critical","Essential","Recommended")),F40)</f>
        <v>Essential</v>
      </c>
      <c r="H40" s="36"/>
      <c r="I40" s="6"/>
      <c r="J40" s="6"/>
      <c r="K40" s="35" t="str">
        <f aca="false">IF(H40="","Unanswered",IF(AND(G40="Essential",H40="Not implemented"),"Essential gap",IF(AND(G40="Essential",H40="Partial"),"Essential — partial",IF(AND(G40="Essential",H40="Not applicable",I40=""),"N/A — justify",IF(AND(OR(H40="Not implemented",H40="Partial"),J40=""),"Gap — no action",IF(H40="Not applicable","N/A","OK"))))))</f>
        <v>Unanswered</v>
      </c>
      <c r="L40" s="37" t="str">
        <f aca="false">IF(OR(K40="Essential gap",K40="Essential — partial"),COUNTIF($K$31:K40,"Essential gap")+COUNTIF($K$31:K40,"Essential — partial"),"")</f>
        <v/>
      </c>
    </row>
    <row r="41" customFormat="false" ht="30" hidden="false" customHeight="true" outlineLevel="0" collapsed="false">
      <c r="B41" s="30" t="s">
        <v>100</v>
      </c>
      <c r="C41" s="31" t="s">
        <v>50</v>
      </c>
      <c r="D41" s="32" t="s">
        <v>101</v>
      </c>
      <c r="E41" s="33" t="s">
        <v>102</v>
      </c>
      <c r="F41" s="34" t="s">
        <v>70</v>
      </c>
      <c r="G41" s="35" t="str">
        <f aca="false">IF(F41="Essential if critical",IF($H$7="","Set criticality",IF($H$7="Business-critical","Essential","Recommended")),F41)</f>
        <v>Essential</v>
      </c>
      <c r="H41" s="36"/>
      <c r="I41" s="6"/>
      <c r="J41" s="6"/>
      <c r="K41" s="35" t="str">
        <f aca="false">IF(H41="","Unanswered",IF(AND(G41="Essential",H41="Not implemented"),"Essential gap",IF(AND(G41="Essential",H41="Partial"),"Essential — partial",IF(AND(G41="Essential",H41="Not applicable",I41=""),"N/A — justify",IF(AND(OR(H41="Not implemented",H41="Partial"),J41=""),"Gap — no action",IF(H41="Not applicable","N/A","OK"))))))</f>
        <v>Unanswered</v>
      </c>
      <c r="L41" s="37" t="str">
        <f aca="false">IF(OR(K41="Essential gap",K41="Essential — partial"),COUNTIF($K$31:K41,"Essential gap")+COUNTIF($K$31:K41,"Essential — partial"),"")</f>
        <v/>
      </c>
    </row>
    <row r="42" customFormat="false" ht="30" hidden="false" customHeight="true" outlineLevel="0" collapsed="false">
      <c r="B42" s="30" t="s">
        <v>103</v>
      </c>
      <c r="C42" s="31" t="s">
        <v>50</v>
      </c>
      <c r="D42" s="32" t="s">
        <v>104</v>
      </c>
      <c r="E42" s="33" t="s">
        <v>105</v>
      </c>
      <c r="F42" s="34" t="s">
        <v>77</v>
      </c>
      <c r="G42" s="35" t="str">
        <f aca="false">IF(F42="Essential if critical",IF($H$7="","Set criticality",IF($H$7="Business-critical","Essential","Recommended")),F42)</f>
        <v>Set criticality</v>
      </c>
      <c r="H42" s="36"/>
      <c r="I42" s="6"/>
      <c r="J42" s="6"/>
      <c r="K42" s="35" t="str">
        <f aca="false">IF(H42="","Unanswered",IF(AND(G42="Essential",H42="Not implemented"),"Essential gap",IF(AND(G42="Essential",H42="Partial"),"Essential — partial",IF(AND(G42="Essential",H42="Not applicable",I42=""),"N/A — justify",IF(AND(OR(H42="Not implemented",H42="Partial"),J42=""),"Gap — no action",IF(H42="Not applicable","N/A","OK"))))))</f>
        <v>Unanswered</v>
      </c>
      <c r="L42" s="37" t="str">
        <f aca="false">IF(OR(K42="Essential gap",K42="Essential — partial"),COUNTIF($K$31:K42,"Essential gap")+COUNTIF($K$31:K42,"Essential — partial"),"")</f>
        <v/>
      </c>
    </row>
    <row r="43" customFormat="false" ht="30" hidden="false" customHeight="true" outlineLevel="0" collapsed="false">
      <c r="B43" s="30" t="s">
        <v>106</v>
      </c>
      <c r="C43" s="31" t="s">
        <v>50</v>
      </c>
      <c r="D43" s="32" t="s">
        <v>107</v>
      </c>
      <c r="E43" s="33" t="s">
        <v>108</v>
      </c>
      <c r="F43" s="34" t="s">
        <v>87</v>
      </c>
      <c r="G43" s="35" t="str">
        <f aca="false">IF(F43="Essential if critical",IF($H$7="","Set criticality",IF($H$7="Business-critical","Essential","Recommended")),F43)</f>
        <v>Recommended</v>
      </c>
      <c r="H43" s="36"/>
      <c r="I43" s="6"/>
      <c r="J43" s="6"/>
      <c r="K43" s="35" t="str">
        <f aca="false">IF(H43="","Unanswered",IF(AND(G43="Essential",H43="Not implemented"),"Essential gap",IF(AND(G43="Essential",H43="Partial"),"Essential — partial",IF(AND(G43="Essential",H43="Not applicable",I43=""),"N/A — justify",IF(AND(OR(H43="Not implemented",H43="Partial"),J43=""),"Gap — no action",IF(H43="Not applicable","N/A","OK"))))))</f>
        <v>Unanswered</v>
      </c>
      <c r="L43" s="37" t="str">
        <f aca="false">IF(OR(K43="Essential gap",K43="Essential — partial"),COUNTIF($K$31:K43,"Essential gap")+COUNTIF($K$31:K43,"Essential — partial"),"")</f>
        <v/>
      </c>
    </row>
    <row r="44" customFormat="false" ht="30" hidden="false" customHeight="true" outlineLevel="0" collapsed="false">
      <c r="B44" s="30" t="s">
        <v>109</v>
      </c>
      <c r="C44" s="31" t="s">
        <v>51</v>
      </c>
      <c r="D44" s="32" t="s">
        <v>110</v>
      </c>
      <c r="E44" s="33" t="s">
        <v>111</v>
      </c>
      <c r="F44" s="34" t="s">
        <v>70</v>
      </c>
      <c r="G44" s="35" t="str">
        <f aca="false">IF(F44="Essential if critical",IF($H$7="","Set criticality",IF($H$7="Business-critical","Essential","Recommended")),F44)</f>
        <v>Essential</v>
      </c>
      <c r="H44" s="36"/>
      <c r="I44" s="6"/>
      <c r="J44" s="6"/>
      <c r="K44" s="35" t="str">
        <f aca="false">IF(H44="","Unanswered",IF(AND(G44="Essential",H44="Not implemented"),"Essential gap",IF(AND(G44="Essential",H44="Partial"),"Essential — partial",IF(AND(G44="Essential",H44="Not applicable",I44=""),"N/A — justify",IF(AND(OR(H44="Not implemented",H44="Partial"),J44=""),"Gap — no action",IF(H44="Not applicable","N/A","OK"))))))</f>
        <v>Unanswered</v>
      </c>
      <c r="L44" s="37" t="str">
        <f aca="false">IF(OR(K44="Essential gap",K44="Essential — partial"),COUNTIF($K$31:K44,"Essential gap")+COUNTIF($K$31:K44,"Essential — partial"),"")</f>
        <v/>
      </c>
    </row>
    <row r="45" customFormat="false" ht="30" hidden="false" customHeight="true" outlineLevel="0" collapsed="false">
      <c r="B45" s="30" t="s">
        <v>112</v>
      </c>
      <c r="C45" s="31" t="s">
        <v>51</v>
      </c>
      <c r="D45" s="32" t="s">
        <v>113</v>
      </c>
      <c r="E45" s="33" t="s">
        <v>114</v>
      </c>
      <c r="F45" s="34" t="s">
        <v>70</v>
      </c>
      <c r="G45" s="35" t="str">
        <f aca="false">IF(F45="Essential if critical",IF($H$7="","Set criticality",IF($H$7="Business-critical","Essential","Recommended")),F45)</f>
        <v>Essential</v>
      </c>
      <c r="H45" s="36"/>
      <c r="I45" s="6"/>
      <c r="J45" s="6"/>
      <c r="K45" s="35" t="str">
        <f aca="false">IF(H45="","Unanswered",IF(AND(G45="Essential",H45="Not implemented"),"Essential gap",IF(AND(G45="Essential",H45="Partial"),"Essential — partial",IF(AND(G45="Essential",H45="Not applicable",I45=""),"N/A — justify",IF(AND(OR(H45="Not implemented",H45="Partial"),J45=""),"Gap — no action",IF(H45="Not applicable","N/A","OK"))))))</f>
        <v>Unanswered</v>
      </c>
      <c r="L45" s="37" t="str">
        <f aca="false">IF(OR(K45="Essential gap",K45="Essential — partial"),COUNTIF($K$31:K45,"Essential gap")+COUNTIF($K$31:K45,"Essential — partial"),"")</f>
        <v/>
      </c>
    </row>
    <row r="46" customFormat="false" ht="30" hidden="false" customHeight="true" outlineLevel="0" collapsed="false">
      <c r="B46" s="30" t="s">
        <v>115</v>
      </c>
      <c r="C46" s="31" t="s">
        <v>51</v>
      </c>
      <c r="D46" s="32" t="s">
        <v>116</v>
      </c>
      <c r="E46" s="33" t="s">
        <v>117</v>
      </c>
      <c r="F46" s="34" t="s">
        <v>77</v>
      </c>
      <c r="G46" s="35" t="str">
        <f aca="false">IF(F46="Essential if critical",IF($H$7="","Set criticality",IF($H$7="Business-critical","Essential","Recommended")),F46)</f>
        <v>Set criticality</v>
      </c>
      <c r="H46" s="36"/>
      <c r="I46" s="6"/>
      <c r="J46" s="6"/>
      <c r="K46" s="35" t="str">
        <f aca="false">IF(H46="","Unanswered",IF(AND(G46="Essential",H46="Not implemented"),"Essential gap",IF(AND(G46="Essential",H46="Partial"),"Essential — partial",IF(AND(G46="Essential",H46="Not applicable",I46=""),"N/A — justify",IF(AND(OR(H46="Not implemented",H46="Partial"),J46=""),"Gap — no action",IF(H46="Not applicable","N/A","OK"))))))</f>
        <v>Unanswered</v>
      </c>
      <c r="L46" s="37" t="str">
        <f aca="false">IF(OR(K46="Essential gap",K46="Essential — partial"),COUNTIF($K$31:K46,"Essential gap")+COUNTIF($K$31:K46,"Essential — partial"),"")</f>
        <v/>
      </c>
    </row>
    <row r="47" customFormat="false" ht="30" hidden="false" customHeight="true" outlineLevel="0" collapsed="false">
      <c r="B47" s="30" t="s">
        <v>118</v>
      </c>
      <c r="C47" s="31" t="s">
        <v>51</v>
      </c>
      <c r="D47" s="32" t="s">
        <v>119</v>
      </c>
      <c r="E47" s="33" t="s">
        <v>120</v>
      </c>
      <c r="F47" s="34" t="s">
        <v>77</v>
      </c>
      <c r="G47" s="35" t="str">
        <f aca="false">IF(F47="Essential if critical",IF($H$7="","Set criticality",IF($H$7="Business-critical","Essential","Recommended")),F47)</f>
        <v>Set criticality</v>
      </c>
      <c r="H47" s="36"/>
      <c r="I47" s="6"/>
      <c r="J47" s="6"/>
      <c r="K47" s="35" t="str">
        <f aca="false">IF(H47="","Unanswered",IF(AND(G47="Essential",H47="Not implemented"),"Essential gap",IF(AND(G47="Essential",H47="Partial"),"Essential — partial",IF(AND(G47="Essential",H47="Not applicable",I47=""),"N/A — justify",IF(AND(OR(H47="Not implemented",H47="Partial"),J47=""),"Gap — no action",IF(H47="Not applicable","N/A","OK"))))))</f>
        <v>Unanswered</v>
      </c>
      <c r="L47" s="37" t="str">
        <f aca="false">IF(OR(K47="Essential gap",K47="Essential — partial"),COUNTIF($K$31:K47,"Essential gap")+COUNTIF($K$31:K47,"Essential — partial"),"")</f>
        <v/>
      </c>
    </row>
    <row r="48" customFormat="false" ht="30" hidden="false" customHeight="true" outlineLevel="0" collapsed="false">
      <c r="B48" s="30" t="s">
        <v>121</v>
      </c>
      <c r="C48" s="31" t="s">
        <v>52</v>
      </c>
      <c r="D48" s="32" t="s">
        <v>122</v>
      </c>
      <c r="E48" s="33" t="s">
        <v>123</v>
      </c>
      <c r="F48" s="34" t="s">
        <v>70</v>
      </c>
      <c r="G48" s="35" t="str">
        <f aca="false">IF(F48="Essential if critical",IF($H$7="","Set criticality",IF($H$7="Business-critical","Essential","Recommended")),F48)</f>
        <v>Essential</v>
      </c>
      <c r="H48" s="36"/>
      <c r="I48" s="6"/>
      <c r="J48" s="6"/>
      <c r="K48" s="35" t="str">
        <f aca="false">IF(H48="","Unanswered",IF(AND(G48="Essential",H48="Not implemented"),"Essential gap",IF(AND(G48="Essential",H48="Partial"),"Essential — partial",IF(AND(G48="Essential",H48="Not applicable",I48=""),"N/A — justify",IF(AND(OR(H48="Not implemented",H48="Partial"),J48=""),"Gap — no action",IF(H48="Not applicable","N/A","OK"))))))</f>
        <v>Unanswered</v>
      </c>
      <c r="L48" s="37" t="str">
        <f aca="false">IF(OR(K48="Essential gap",K48="Essential — partial"),COUNTIF($K$31:K48,"Essential gap")+COUNTIF($K$31:K48,"Essential — partial"),"")</f>
        <v/>
      </c>
    </row>
    <row r="49" customFormat="false" ht="30" hidden="false" customHeight="true" outlineLevel="0" collapsed="false">
      <c r="B49" s="30" t="s">
        <v>124</v>
      </c>
      <c r="C49" s="31" t="s">
        <v>52</v>
      </c>
      <c r="D49" s="32" t="s">
        <v>125</v>
      </c>
      <c r="E49" s="33" t="s">
        <v>126</v>
      </c>
      <c r="F49" s="34" t="s">
        <v>70</v>
      </c>
      <c r="G49" s="35" t="str">
        <f aca="false">IF(F49="Essential if critical",IF($H$7="","Set criticality",IF($H$7="Business-critical","Essential","Recommended")),F49)</f>
        <v>Essential</v>
      </c>
      <c r="H49" s="36"/>
      <c r="I49" s="6"/>
      <c r="J49" s="6"/>
      <c r="K49" s="35" t="str">
        <f aca="false">IF(H49="","Unanswered",IF(AND(G49="Essential",H49="Not implemented"),"Essential gap",IF(AND(G49="Essential",H49="Partial"),"Essential — partial",IF(AND(G49="Essential",H49="Not applicable",I49=""),"N/A — justify",IF(AND(OR(H49="Not implemented",H49="Partial"),J49=""),"Gap — no action",IF(H49="Not applicable","N/A","OK"))))))</f>
        <v>Unanswered</v>
      </c>
      <c r="L49" s="37" t="str">
        <f aca="false">IF(OR(K49="Essential gap",K49="Essential — partial"),COUNTIF($K$31:K49,"Essential gap")+COUNTIF($K$31:K49,"Essential — partial"),"")</f>
        <v/>
      </c>
    </row>
    <row r="50" customFormat="false" ht="30" hidden="false" customHeight="true" outlineLevel="0" collapsed="false">
      <c r="B50" s="30" t="s">
        <v>127</v>
      </c>
      <c r="C50" s="31" t="s">
        <v>52</v>
      </c>
      <c r="D50" s="32" t="s">
        <v>128</v>
      </c>
      <c r="E50" s="33" t="s">
        <v>129</v>
      </c>
      <c r="F50" s="34" t="s">
        <v>87</v>
      </c>
      <c r="G50" s="35" t="str">
        <f aca="false">IF(F50="Essential if critical",IF($H$7="","Set criticality",IF($H$7="Business-critical","Essential","Recommended")),F50)</f>
        <v>Recommended</v>
      </c>
      <c r="H50" s="36"/>
      <c r="I50" s="6"/>
      <c r="J50" s="6"/>
      <c r="K50" s="35" t="str">
        <f aca="false">IF(H50="","Unanswered",IF(AND(G50="Essential",H50="Not implemented"),"Essential gap",IF(AND(G50="Essential",H50="Partial"),"Essential — partial",IF(AND(G50="Essential",H50="Not applicable",I50=""),"N/A — justify",IF(AND(OR(H50="Not implemented",H50="Partial"),J50=""),"Gap — no action",IF(H50="Not applicable","N/A","OK"))))))</f>
        <v>Unanswered</v>
      </c>
      <c r="L50" s="37" t="str">
        <f aca="false">IF(OR(K50="Essential gap",K50="Essential — partial"),COUNTIF($K$31:K50,"Essential gap")+COUNTIF($K$31:K50,"Essential — partial"),"")</f>
        <v/>
      </c>
    </row>
    <row r="51" customFormat="false" ht="30" hidden="false" customHeight="true" outlineLevel="0" collapsed="false">
      <c r="B51" s="30" t="s">
        <v>130</v>
      </c>
      <c r="C51" s="31" t="s">
        <v>53</v>
      </c>
      <c r="D51" s="32" t="s">
        <v>131</v>
      </c>
      <c r="E51" s="33" t="s">
        <v>132</v>
      </c>
      <c r="F51" s="34" t="s">
        <v>70</v>
      </c>
      <c r="G51" s="35" t="str">
        <f aca="false">IF(F51="Essential if critical",IF($H$7="","Set criticality",IF($H$7="Business-critical","Essential","Recommended")),F51)</f>
        <v>Essential</v>
      </c>
      <c r="H51" s="36"/>
      <c r="I51" s="6"/>
      <c r="J51" s="6"/>
      <c r="K51" s="35" t="str">
        <f aca="false">IF(H51="","Unanswered",IF(AND(G51="Essential",H51="Not implemented"),"Essential gap",IF(AND(G51="Essential",H51="Partial"),"Essential — partial",IF(AND(G51="Essential",H51="Not applicable",I51=""),"N/A — justify",IF(AND(OR(H51="Not implemented",H51="Partial"),J51=""),"Gap — no action",IF(H51="Not applicable","N/A","OK"))))))</f>
        <v>Unanswered</v>
      </c>
      <c r="L51" s="37" t="str">
        <f aca="false">IF(OR(K51="Essential gap",K51="Essential — partial"),COUNTIF($K$31:K51,"Essential gap")+COUNTIF($K$31:K51,"Essential — partial"),"")</f>
        <v/>
      </c>
    </row>
    <row r="52" customFormat="false" ht="30" hidden="false" customHeight="true" outlineLevel="0" collapsed="false">
      <c r="B52" s="30" t="s">
        <v>133</v>
      </c>
      <c r="C52" s="31" t="s">
        <v>53</v>
      </c>
      <c r="D52" s="32" t="s">
        <v>134</v>
      </c>
      <c r="E52" s="33" t="s">
        <v>135</v>
      </c>
      <c r="F52" s="34" t="s">
        <v>70</v>
      </c>
      <c r="G52" s="35" t="str">
        <f aca="false">IF(F52="Essential if critical",IF($H$7="","Set criticality",IF($H$7="Business-critical","Essential","Recommended")),F52)</f>
        <v>Essential</v>
      </c>
      <c r="H52" s="36"/>
      <c r="I52" s="6"/>
      <c r="J52" s="6"/>
      <c r="K52" s="35" t="str">
        <f aca="false">IF(H52="","Unanswered",IF(AND(G52="Essential",H52="Not implemented"),"Essential gap",IF(AND(G52="Essential",H52="Partial"),"Essential — partial",IF(AND(G52="Essential",H52="Not applicable",I52=""),"N/A — justify",IF(AND(OR(H52="Not implemented",H52="Partial"),J52=""),"Gap — no action",IF(H52="Not applicable","N/A","OK"))))))</f>
        <v>Unanswered</v>
      </c>
      <c r="L52" s="37" t="str">
        <f aca="false">IF(OR(K52="Essential gap",K52="Essential — partial"),COUNTIF($K$31:K52,"Essential gap")+COUNTIF($K$31:K52,"Essential — partial"),"")</f>
        <v/>
      </c>
    </row>
    <row r="53" customFormat="false" ht="30" hidden="false" customHeight="true" outlineLevel="0" collapsed="false">
      <c r="B53" s="30" t="s">
        <v>136</v>
      </c>
      <c r="C53" s="31" t="s">
        <v>53</v>
      </c>
      <c r="D53" s="32" t="s">
        <v>137</v>
      </c>
      <c r="E53" s="33" t="s">
        <v>138</v>
      </c>
      <c r="F53" s="34" t="s">
        <v>87</v>
      </c>
      <c r="G53" s="35" t="str">
        <f aca="false">IF(F53="Essential if critical",IF($H$7="","Set criticality",IF($H$7="Business-critical","Essential","Recommended")),F53)</f>
        <v>Recommended</v>
      </c>
      <c r="H53" s="36"/>
      <c r="I53" s="6"/>
      <c r="J53" s="6"/>
      <c r="K53" s="35" t="str">
        <f aca="false">IF(H53="","Unanswered",IF(AND(G53="Essential",H53="Not implemented"),"Essential gap",IF(AND(G53="Essential",H53="Partial"),"Essential — partial",IF(AND(G53="Essential",H53="Not applicable",I53=""),"N/A — justify",IF(AND(OR(H53="Not implemented",H53="Partial"),J53=""),"Gap — no action",IF(H53="Not applicable","N/A","OK"))))))</f>
        <v>Unanswered</v>
      </c>
      <c r="L53" s="37" t="str">
        <f aca="false">IF(OR(K53="Essential gap",K53="Essential — partial"),COUNTIF($K$31:K53,"Essential gap")+COUNTIF($K$31:K53,"Essential — partial"),"")</f>
        <v/>
      </c>
    </row>
    <row r="54" customFormat="false" ht="30" hidden="false" customHeight="true" outlineLevel="0" collapsed="false">
      <c r="B54" s="30" t="s">
        <v>139</v>
      </c>
      <c r="C54" s="31" t="s">
        <v>53</v>
      </c>
      <c r="D54" s="32" t="s">
        <v>140</v>
      </c>
      <c r="E54" s="33" t="s">
        <v>141</v>
      </c>
      <c r="F54" s="34" t="s">
        <v>87</v>
      </c>
      <c r="G54" s="35" t="str">
        <f aca="false">IF(F54="Essential if critical",IF($H$7="","Set criticality",IF($H$7="Business-critical","Essential","Recommended")),F54)</f>
        <v>Recommended</v>
      </c>
      <c r="H54" s="36"/>
      <c r="I54" s="6"/>
      <c r="J54" s="6"/>
      <c r="K54" s="35" t="str">
        <f aca="false">IF(H54="","Unanswered",IF(AND(G54="Essential",H54="Not implemented"),"Essential gap",IF(AND(G54="Essential",H54="Partial"),"Essential — partial",IF(AND(G54="Essential",H54="Not applicable",I54=""),"N/A — justify",IF(AND(OR(H54="Not implemented",H54="Partial"),J54=""),"Gap — no action",IF(H54="Not applicable","N/A","OK"))))))</f>
        <v>Unanswered</v>
      </c>
      <c r="L54" s="37" t="str">
        <f aca="false">IF(OR(K54="Essential gap",K54="Essential — partial"),COUNTIF($K$31:K54,"Essential gap")+COUNTIF($K$31:K54,"Essential — partial"),"")</f>
        <v/>
      </c>
    </row>
    <row r="55" customFormat="false" ht="30" hidden="false" customHeight="true" outlineLevel="0" collapsed="false">
      <c r="B55" s="30" t="s">
        <v>142</v>
      </c>
      <c r="C55" s="31" t="s">
        <v>54</v>
      </c>
      <c r="D55" s="32" t="s">
        <v>143</v>
      </c>
      <c r="E55" s="33" t="s">
        <v>144</v>
      </c>
      <c r="F55" s="34" t="s">
        <v>70</v>
      </c>
      <c r="G55" s="35" t="str">
        <f aca="false">IF(F55="Essential if critical",IF($H$7="","Set criticality",IF($H$7="Business-critical","Essential","Recommended")),F55)</f>
        <v>Essential</v>
      </c>
      <c r="H55" s="36"/>
      <c r="I55" s="6"/>
      <c r="J55" s="6"/>
      <c r="K55" s="35" t="str">
        <f aca="false">IF(H55="","Unanswered",IF(AND(G55="Essential",H55="Not implemented"),"Essential gap",IF(AND(G55="Essential",H55="Partial"),"Essential — partial",IF(AND(G55="Essential",H55="Not applicable",I55=""),"N/A — justify",IF(AND(OR(H55="Not implemented",H55="Partial"),J55=""),"Gap — no action",IF(H55="Not applicable","N/A","OK"))))))</f>
        <v>Unanswered</v>
      </c>
      <c r="L55" s="37" t="str">
        <f aca="false">IF(OR(K55="Essential gap",K55="Essential — partial"),COUNTIF($K$31:K55,"Essential gap")+COUNTIF($K$31:K55,"Essential — partial"),"")</f>
        <v/>
      </c>
    </row>
    <row r="56" customFormat="false" ht="30" hidden="false" customHeight="true" outlineLevel="0" collapsed="false">
      <c r="B56" s="30" t="s">
        <v>145</v>
      </c>
      <c r="C56" s="31" t="s">
        <v>54</v>
      </c>
      <c r="D56" s="32" t="s">
        <v>146</v>
      </c>
      <c r="E56" s="33" t="s">
        <v>147</v>
      </c>
      <c r="F56" s="34" t="s">
        <v>77</v>
      </c>
      <c r="G56" s="35" t="str">
        <f aca="false">IF(F56="Essential if critical",IF($H$7="","Set criticality",IF($H$7="Business-critical","Essential","Recommended")),F56)</f>
        <v>Set criticality</v>
      </c>
      <c r="H56" s="36"/>
      <c r="I56" s="6"/>
      <c r="J56" s="6"/>
      <c r="K56" s="35" t="str">
        <f aca="false">IF(H56="","Unanswered",IF(AND(G56="Essential",H56="Not implemented"),"Essential gap",IF(AND(G56="Essential",H56="Partial"),"Essential — partial",IF(AND(G56="Essential",H56="Not applicable",I56=""),"N/A — justify",IF(AND(OR(H56="Not implemented",H56="Partial"),J56=""),"Gap — no action",IF(H56="Not applicable","N/A","OK"))))))</f>
        <v>Unanswered</v>
      </c>
      <c r="L56" s="37" t="str">
        <f aca="false">IF(OR(K56="Essential gap",K56="Essential — partial"),COUNTIF($K$31:K56,"Essential gap")+COUNTIF($K$31:K56,"Essential — partial"),"")</f>
        <v/>
      </c>
    </row>
    <row r="57" customFormat="false" ht="30" hidden="false" customHeight="true" outlineLevel="0" collapsed="false">
      <c r="B57" s="30" t="s">
        <v>148</v>
      </c>
      <c r="C57" s="31" t="s">
        <v>54</v>
      </c>
      <c r="D57" s="32" t="s">
        <v>149</v>
      </c>
      <c r="E57" s="33" t="s">
        <v>150</v>
      </c>
      <c r="F57" s="34" t="s">
        <v>70</v>
      </c>
      <c r="G57" s="35" t="str">
        <f aca="false">IF(F57="Essential if critical",IF($H$7="","Set criticality",IF($H$7="Business-critical","Essential","Recommended")),F57)</f>
        <v>Essential</v>
      </c>
      <c r="H57" s="36"/>
      <c r="I57" s="6"/>
      <c r="J57" s="6"/>
      <c r="K57" s="35" t="str">
        <f aca="false">IF(H57="","Unanswered",IF(AND(G57="Essential",H57="Not implemented"),"Essential gap",IF(AND(G57="Essential",H57="Partial"),"Essential — partial",IF(AND(G57="Essential",H57="Not applicable",I57=""),"N/A — justify",IF(AND(OR(H57="Not implemented",H57="Partial"),J57=""),"Gap — no action",IF(H57="Not applicable","N/A","OK"))))))</f>
        <v>Unanswered</v>
      </c>
      <c r="L57" s="37" t="str">
        <f aca="false">IF(OR(K57="Essential gap",K57="Essential — partial"),COUNTIF($K$31:K57,"Essential gap")+COUNTIF($K$31:K57,"Essential — partial"),"")</f>
        <v/>
      </c>
    </row>
    <row r="58" customFormat="false" ht="30" hidden="false" customHeight="true" outlineLevel="0" collapsed="false">
      <c r="B58" s="30" t="s">
        <v>151</v>
      </c>
      <c r="C58" s="31" t="s">
        <v>55</v>
      </c>
      <c r="D58" s="32" t="s">
        <v>152</v>
      </c>
      <c r="E58" s="33" t="s">
        <v>153</v>
      </c>
      <c r="F58" s="34" t="s">
        <v>70</v>
      </c>
      <c r="G58" s="35" t="str">
        <f aca="false">IF(F58="Essential if critical",IF($H$7="","Set criticality",IF($H$7="Business-critical","Essential","Recommended")),F58)</f>
        <v>Essential</v>
      </c>
      <c r="H58" s="36"/>
      <c r="I58" s="6"/>
      <c r="J58" s="6"/>
      <c r="K58" s="35" t="str">
        <f aca="false">IF(H58="","Unanswered",IF(AND(G58="Essential",H58="Not implemented"),"Essential gap",IF(AND(G58="Essential",H58="Partial"),"Essential — partial",IF(AND(G58="Essential",H58="Not applicable",I58=""),"N/A — justify",IF(AND(OR(H58="Not implemented",H58="Partial"),J58=""),"Gap — no action",IF(H58="Not applicable","N/A","OK"))))))</f>
        <v>Unanswered</v>
      </c>
      <c r="L58" s="37" t="str">
        <f aca="false">IF(OR(K58="Essential gap",K58="Essential — partial"),COUNTIF($K$31:K58,"Essential gap")+COUNTIF($K$31:K58,"Essential — partial"),"")</f>
        <v/>
      </c>
    </row>
    <row r="59" customFormat="false" ht="30" hidden="false" customHeight="true" outlineLevel="0" collapsed="false">
      <c r="B59" s="30" t="s">
        <v>154</v>
      </c>
      <c r="C59" s="31" t="s">
        <v>55</v>
      </c>
      <c r="D59" s="32" t="s">
        <v>155</v>
      </c>
      <c r="E59" s="33" t="s">
        <v>156</v>
      </c>
      <c r="F59" s="34" t="s">
        <v>77</v>
      </c>
      <c r="G59" s="35" t="str">
        <f aca="false">IF(F59="Essential if critical",IF($H$7="","Set criticality",IF($H$7="Business-critical","Essential","Recommended")),F59)</f>
        <v>Set criticality</v>
      </c>
      <c r="H59" s="36"/>
      <c r="I59" s="6"/>
      <c r="J59" s="6"/>
      <c r="K59" s="35" t="str">
        <f aca="false">IF(H59="","Unanswered",IF(AND(G59="Essential",H59="Not implemented"),"Essential gap",IF(AND(G59="Essential",H59="Partial"),"Essential — partial",IF(AND(G59="Essential",H59="Not applicable",I59=""),"N/A — justify",IF(AND(OR(H59="Not implemented",H59="Partial"),J59=""),"Gap — no action",IF(H59="Not applicable","N/A","OK"))))))</f>
        <v>Unanswered</v>
      </c>
      <c r="L59" s="37" t="str">
        <f aca="false">IF(OR(K59="Essential gap",K59="Essential — partial"),COUNTIF($K$31:K59,"Essential gap")+COUNTIF($K$31:K59,"Essential — partial"),"")</f>
        <v/>
      </c>
    </row>
    <row r="60" customFormat="false" ht="30" hidden="false" customHeight="true" outlineLevel="0" collapsed="false">
      <c r="B60" s="30" t="s">
        <v>157</v>
      </c>
      <c r="C60" s="31" t="s">
        <v>55</v>
      </c>
      <c r="D60" s="32" t="s">
        <v>158</v>
      </c>
      <c r="E60" s="33" t="s">
        <v>159</v>
      </c>
      <c r="F60" s="34" t="s">
        <v>87</v>
      </c>
      <c r="G60" s="35" t="str">
        <f aca="false">IF(F60="Essential if critical",IF($H$7="","Set criticality",IF($H$7="Business-critical","Essential","Recommended")),F60)</f>
        <v>Recommended</v>
      </c>
      <c r="H60" s="36"/>
      <c r="I60" s="6"/>
      <c r="J60" s="6"/>
      <c r="K60" s="35" t="str">
        <f aca="false">IF(H60="","Unanswered",IF(AND(G60="Essential",H60="Not implemented"),"Essential gap",IF(AND(G60="Essential",H60="Partial"),"Essential — partial",IF(AND(G60="Essential",H60="Not applicable",I60=""),"N/A — justify",IF(AND(OR(H60="Not implemented",H60="Partial"),J60=""),"Gap — no action",IF(H60="Not applicable","N/A","OK"))))))</f>
        <v>Unanswered</v>
      </c>
      <c r="L60" s="37" t="str">
        <f aca="false">IF(OR(K60="Essential gap",K60="Essential — partial"),COUNTIF($K$31:K60,"Essential gap")+COUNTIF($K$31:K60,"Essential — partial"),"")</f>
        <v/>
      </c>
    </row>
    <row r="61" customFormat="false" ht="30" hidden="false" customHeight="true" outlineLevel="0" collapsed="false">
      <c r="B61" s="30" t="s">
        <v>160</v>
      </c>
      <c r="C61" s="31" t="s">
        <v>55</v>
      </c>
      <c r="D61" s="32" t="s">
        <v>161</v>
      </c>
      <c r="E61" s="33" t="s">
        <v>162</v>
      </c>
      <c r="F61" s="34" t="s">
        <v>77</v>
      </c>
      <c r="G61" s="35" t="str">
        <f aca="false">IF(F61="Essential if critical",IF($H$7="","Set criticality",IF($H$7="Business-critical","Essential","Recommended")),F61)</f>
        <v>Set criticality</v>
      </c>
      <c r="H61" s="36"/>
      <c r="I61" s="6"/>
      <c r="J61" s="6"/>
      <c r="K61" s="35" t="str">
        <f aca="false">IF(H61="","Unanswered",IF(AND(G61="Essential",H61="Not implemented"),"Essential gap",IF(AND(G61="Essential",H61="Partial"),"Essential — partial",IF(AND(G61="Essential",H61="Not applicable",I61=""),"N/A — justify",IF(AND(OR(H61="Not implemented",H61="Partial"),J61=""),"Gap — no action",IF(H61="Not applicable","N/A","OK"))))))</f>
        <v>Unanswered</v>
      </c>
      <c r="L61" s="37" t="str">
        <f aca="false">IF(OR(K61="Essential gap",K61="Essential — partial"),COUNTIF($K$31:K61,"Essential gap")+COUNTIF($K$31:K61,"Essential — partial"),"")</f>
        <v/>
      </c>
    </row>
    <row r="62" customFormat="false" ht="30" hidden="false" customHeight="true" outlineLevel="0" collapsed="false">
      <c r="B62" s="30" t="s">
        <v>163</v>
      </c>
      <c r="C62" s="31" t="s">
        <v>56</v>
      </c>
      <c r="D62" s="32" t="s">
        <v>164</v>
      </c>
      <c r="E62" s="33" t="s">
        <v>165</v>
      </c>
      <c r="F62" s="34" t="s">
        <v>77</v>
      </c>
      <c r="G62" s="35" t="str">
        <f aca="false">IF(F62="Essential if critical",IF($H$7="","Set criticality",IF($H$7="Business-critical","Essential","Recommended")),F62)</f>
        <v>Set criticality</v>
      </c>
      <c r="H62" s="36"/>
      <c r="I62" s="6"/>
      <c r="J62" s="6"/>
      <c r="K62" s="35" t="str">
        <f aca="false">IF(H62="","Unanswered",IF(AND(G62="Essential",H62="Not implemented"),"Essential gap",IF(AND(G62="Essential",H62="Partial"),"Essential — partial",IF(AND(G62="Essential",H62="Not applicable",I62=""),"N/A — justify",IF(AND(OR(H62="Not implemented",H62="Partial"),J62=""),"Gap — no action",IF(H62="Not applicable","N/A","OK"))))))</f>
        <v>Unanswered</v>
      </c>
      <c r="L62" s="37" t="str">
        <f aca="false">IF(OR(K62="Essential gap",K62="Essential — partial"),COUNTIF($K$31:K62,"Essential gap")+COUNTIF($K$31:K62,"Essential — partial"),"")</f>
        <v/>
      </c>
    </row>
    <row r="63" customFormat="false" ht="30" hidden="false" customHeight="true" outlineLevel="0" collapsed="false">
      <c r="B63" s="30" t="s">
        <v>166</v>
      </c>
      <c r="C63" s="31" t="s">
        <v>56</v>
      </c>
      <c r="D63" s="32" t="s">
        <v>167</v>
      </c>
      <c r="E63" s="33" t="s">
        <v>168</v>
      </c>
      <c r="F63" s="34" t="s">
        <v>77</v>
      </c>
      <c r="G63" s="35" t="str">
        <f aca="false">IF(F63="Essential if critical",IF($H$7="","Set criticality",IF($H$7="Business-critical","Essential","Recommended")),F63)</f>
        <v>Set criticality</v>
      </c>
      <c r="H63" s="36"/>
      <c r="I63" s="6"/>
      <c r="J63" s="6"/>
      <c r="K63" s="35" t="str">
        <f aca="false">IF(H63="","Unanswered",IF(AND(G63="Essential",H63="Not implemented"),"Essential gap",IF(AND(G63="Essential",H63="Partial"),"Essential — partial",IF(AND(G63="Essential",H63="Not applicable",I63=""),"N/A — justify",IF(AND(OR(H63="Not implemented",H63="Partial"),J63=""),"Gap — no action",IF(H63="Not applicable","N/A","OK"))))))</f>
        <v>Unanswered</v>
      </c>
      <c r="L63" s="37" t="str">
        <f aca="false">IF(OR(K63="Essential gap",K63="Essential — partial"),COUNTIF($K$31:K63,"Essential gap")+COUNTIF($K$31:K63,"Essential — partial"),"")</f>
        <v/>
      </c>
    </row>
    <row r="64" customFormat="false" ht="30" hidden="false" customHeight="true" outlineLevel="0" collapsed="false">
      <c r="B64" s="30" t="s">
        <v>169</v>
      </c>
      <c r="C64" s="31" t="s">
        <v>56</v>
      </c>
      <c r="D64" s="32" t="s">
        <v>170</v>
      </c>
      <c r="E64" s="33" t="s">
        <v>171</v>
      </c>
      <c r="F64" s="34" t="s">
        <v>70</v>
      </c>
      <c r="G64" s="35" t="str">
        <f aca="false">IF(F64="Essential if critical",IF($H$7="","Set criticality",IF($H$7="Business-critical","Essential","Recommended")),F64)</f>
        <v>Essential</v>
      </c>
      <c r="H64" s="36"/>
      <c r="I64" s="6"/>
      <c r="J64" s="6"/>
      <c r="K64" s="35" t="str">
        <f aca="false">IF(H64="","Unanswered",IF(AND(G64="Essential",H64="Not implemented"),"Essential gap",IF(AND(G64="Essential",H64="Partial"),"Essential — partial",IF(AND(G64="Essential",H64="Not applicable",I64=""),"N/A — justify",IF(AND(OR(H64="Not implemented",H64="Partial"),J64=""),"Gap — no action",IF(H64="Not applicable","N/A","OK"))))))</f>
        <v>Unanswered</v>
      </c>
      <c r="L64" s="37" t="str">
        <f aca="false">IF(OR(K64="Essential gap",K64="Essential — partial"),COUNTIF($K$31:K64,"Essential gap")+COUNTIF($K$31:K64,"Essential — partial"),"")</f>
        <v/>
      </c>
    </row>
    <row r="65" customFormat="false" ht="30" hidden="false" customHeight="true" outlineLevel="0" collapsed="false">
      <c r="B65" s="30" t="s">
        <v>172</v>
      </c>
      <c r="C65" s="31" t="s">
        <v>56</v>
      </c>
      <c r="D65" s="32" t="s">
        <v>173</v>
      </c>
      <c r="E65" s="33" t="s">
        <v>174</v>
      </c>
      <c r="F65" s="34" t="s">
        <v>70</v>
      </c>
      <c r="G65" s="35" t="str">
        <f aca="false">IF(F65="Essential if critical",IF($H$7="","Set criticality",IF($H$7="Business-critical","Essential","Recommended")),F65)</f>
        <v>Essential</v>
      </c>
      <c r="H65" s="36"/>
      <c r="I65" s="6"/>
      <c r="J65" s="6"/>
      <c r="K65" s="35" t="str">
        <f aca="false">IF(H65="","Unanswered",IF(AND(G65="Essential",H65="Not implemented"),"Essential gap",IF(AND(G65="Essential",H65="Partial"),"Essential — partial",IF(AND(G65="Essential",H65="Not applicable",I65=""),"N/A — justify",IF(AND(OR(H65="Not implemented",H65="Partial"),J65=""),"Gap — no action",IF(H65="Not applicable","N/A","OK"))))))</f>
        <v>Unanswered</v>
      </c>
      <c r="L65" s="37" t="str">
        <f aca="false">IF(OR(K65="Essential gap",K65="Essential — partial"),COUNTIF($K$31:K65,"Essential gap")+COUNTIF($K$31:K65,"Essential — partial"),"")</f>
        <v/>
      </c>
    </row>
    <row r="67" customFormat="false" ht="15" hidden="false" customHeight="false" outlineLevel="0" collapsed="false">
      <c r="B67" s="37" t="s">
        <v>175</v>
      </c>
    </row>
  </sheetData>
  <sheetProtection sheet="true" formatColumns="false" formatRows="false" sort="false" autoFilter="false"/>
  <autoFilter ref="B30:K65"/>
  <mergeCells count="40">
    <mergeCell ref="B6:C6"/>
    <mergeCell ref="D6:E6"/>
    <mergeCell ref="F6:G6"/>
    <mergeCell ref="H6:J6"/>
    <mergeCell ref="B7:C7"/>
    <mergeCell ref="D7:E7"/>
    <mergeCell ref="F7:G7"/>
    <mergeCell ref="H7:J7"/>
    <mergeCell ref="B8:C8"/>
    <mergeCell ref="D8:E8"/>
    <mergeCell ref="F8:G8"/>
    <mergeCell ref="H8:J8"/>
    <mergeCell ref="B11:C11"/>
    <mergeCell ref="D11:J11"/>
    <mergeCell ref="B12:C12"/>
    <mergeCell ref="D12:J12"/>
    <mergeCell ref="B14:C14"/>
    <mergeCell ref="I14:J1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B20:C20"/>
    <mergeCell ref="I20:J20"/>
    <mergeCell ref="B21:C21"/>
    <mergeCell ref="I21:J21"/>
    <mergeCell ref="B22:C22"/>
    <mergeCell ref="I22:J22"/>
    <mergeCell ref="B23:C23"/>
    <mergeCell ref="I23:J23"/>
    <mergeCell ref="B24:C24"/>
    <mergeCell ref="I24:J24"/>
    <mergeCell ref="B25:C25"/>
    <mergeCell ref="I25:J25"/>
  </mergeCells>
  <conditionalFormatting sqref="D11">
    <cfRule type="expression" priority="2" aboveAverage="0" equalAverage="0" bottom="0" percent="0" rank="0" text="" dxfId="10">
      <formula>LEFT(D11,6)="Strong"</formula>
    </cfRule>
    <cfRule type="expression" priority="3" aboveAverage="0" equalAverage="0" bottom="0" percent="0" rank="0" text="" dxfId="11">
      <formula>LEFT(D11,8)="Reliable"</formula>
    </cfRule>
    <cfRule type="expression" priority="4" aboveAverage="0" equalAverage="0" bottom="0" percent="0" rank="0" text="" dxfId="12">
      <formula>LEFT(D11,7)="At risk"</formula>
    </cfRule>
    <cfRule type="expression" priority="5" aboveAverage="0" equalAverage="0" bottom="0" percent="0" rank="0" text="" dxfId="13">
      <formula>LEFT(D11,3)="Not"</formula>
    </cfRule>
    <cfRule type="expression" priority="6" aboveAverage="0" equalAverage="0" bottom="0" percent="0" rank="0" text="" dxfId="14">
      <formula>LEFT(D11,10)="Incomplete"</formula>
    </cfRule>
  </conditionalFormatting>
  <conditionalFormatting sqref="G15:G24">
    <cfRule type="dataBar" priority="7">
      <dataBar showValue="1" minLength="10" maxLength="90">
        <cfvo type="num" val="0"/>
        <cfvo type="num" val="1"/>
        <color rgb="FF5FB3BC"/>
      </dataBar>
      <extLst>
        <ext xmlns:x14="http://schemas.microsoft.com/office/spreadsheetml/2009/9/main" uri="{B025F937-C7B1-47D3-B67F-A62EFF666E3E}">
          <x14:id>{5D1660ED-1E9C-4ED8-BC80-8CC0B6A66EFA}</x14:id>
        </ext>
      </extLst>
    </cfRule>
  </conditionalFormatting>
  <conditionalFormatting sqref="I15:I24">
    <cfRule type="cellIs" priority="8" operator="equal" aboveAverage="0" equalAverage="0" bottom="0" percent="0" rank="0" text="" dxfId="15">
      <formula>"Essential gap"</formula>
    </cfRule>
    <cfRule type="cellIs" priority="9" operator="equal" aboveAverage="0" equalAverage="0" bottom="0" percent="0" rank="0" text="" dxfId="16">
      <formula>"Essential partial"</formula>
    </cfRule>
    <cfRule type="cellIs" priority="10" operator="equal" aboveAverage="0" equalAverage="0" bottom="0" percent="0" rank="0" text="" dxfId="17">
      <formula>"Complete"</formula>
    </cfRule>
  </conditionalFormatting>
  <conditionalFormatting sqref="H15:H24">
    <cfRule type="cellIs" priority="11" operator="greaterThan" aboveAverage="0" equalAverage="0" bottom="0" percent="0" rank="0" text="" dxfId="18">
      <formula>0</formula>
    </cfRule>
  </conditionalFormatting>
  <conditionalFormatting sqref="K31:K65">
    <cfRule type="cellIs" priority="12" operator="equal" aboveAverage="0" equalAverage="0" bottom="0" percent="0" rank="0" text="" dxfId="19">
      <formula>"Essential gap"</formula>
    </cfRule>
    <cfRule type="cellIs" priority="13" operator="equal" aboveAverage="0" equalAverage="0" bottom="0" percent="0" rank="0" text="" dxfId="20">
      <formula>"Essential — partial"</formula>
    </cfRule>
    <cfRule type="expression" priority="14" aboveAverage="0" equalAverage="0" bottom="0" percent="0" rank="0" text="" dxfId="21">
      <formula>OR(K31="N/A — justify",K31="Gap — no action")</formula>
    </cfRule>
    <cfRule type="cellIs" priority="15" operator="equal" aboveAverage="0" equalAverage="0" bottom="0" percent="0" rank="0" text="" dxfId="22">
      <formula>"OK"</formula>
    </cfRule>
    <cfRule type="cellIs" priority="16" operator="equal" aboveAverage="0" equalAverage="0" bottom="0" percent="0" rank="0" text="" dxfId="23">
      <formula>"Unanswered"</formula>
    </cfRule>
  </conditionalFormatting>
  <conditionalFormatting sqref="G31:G65">
    <cfRule type="cellIs" priority="17" operator="equal" aboveAverage="0" equalAverage="0" bottom="0" percent="0" rank="0" text="" dxfId="24">
      <formula>"Essential"</formula>
    </cfRule>
  </conditionalFormatting>
  <dataValidations count="3">
    <dataValidation allowBlank="true" error="Choose Business-critical or Standard." errorStyle="stop" operator="between" prompt="Business-critical: consumers make material decisions on it, or failure has external, financial or regulatory impact." promptTitle="Criticality" showDropDown="false" showErrorMessage="true" showInputMessage="true" sqref="H7" type="list">
      <formula1>Lists!$B$2:$B$3</formula1>
      <formula2>0</formula2>
    </dataValidation>
    <dataValidation allowBlank="true" error="Enter a date." errorStyle="stop" operator="between" showDropDown="false" showErrorMessage="true" showInputMessage="false" sqref="H6" type="date">
      <formula1>DATE(2000,1,1)</formula1>
      <formula2>DATE(2100,12,31)</formula2>
    </dataValidation>
    <dataValidation allowBlank="true" error="Choose a status from the list." errorStyle="stop" operator="between" showDropDown="false" showErrorMessage="true" showInputMessage="false" sqref="H31:H65" type="list">
      <formula1>Lists!$A$2:$A$5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Data Pipeline Reliability Checklist v1.0&amp;R&amp;8 Page &amp;P of &amp;N</oddFooter>
  </headerFooter>
  <rowBreaks count="1" manualBreakCount="1">
    <brk id="27" man="true" max="16383" min="0"/>
  </rowBreak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D1660ED-1E9C-4ED8-BC80-8CC0B6A66EFA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5FB3BC"/>
              <x14:axisColor rgb="FF000000"/>
            </x14:dataBar>
          </x14:cfRule>
          <xm:sqref>G15:G24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L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3" min="3" style="0" width="17"/>
    <col collapsed="false" customWidth="true" hidden="false" outlineLevel="0" max="4" min="4" style="0" width="46"/>
    <col collapsed="false" customWidth="true" hidden="false" outlineLevel="0" max="5" min="5" style="0" width="40"/>
    <col collapsed="false" customWidth="true" hidden="false" outlineLevel="0" max="7" min="6" style="0" width="13"/>
    <col collapsed="false" customWidth="true" hidden="false" outlineLevel="0" max="8" min="8" style="0" width="16"/>
    <col collapsed="false" customWidth="true" hidden="false" outlineLevel="0" max="9" min="9" style="0" width="30"/>
    <col collapsed="false" customWidth="true" hidden="false" outlineLevel="0" max="10" min="10" style="0" width="26"/>
    <col collapsed="false" customWidth="true" hidden="false" outlineLevel="0" max="11" min="11" style="0" width="20"/>
    <col collapsed="false" customWidth="true" hidden="true" outlineLevel="0" max="12" min="12" style="0" width="5"/>
  </cols>
  <sheetData>
    <row r="1" customFormat="false" ht="30" hidden="false" customHeight="true" outlineLevel="0" collapsed="false"/>
    <row r="2" customFormat="false" ht="18.55" hidden="false" customHeight="false" outlineLevel="0" collapsed="false">
      <c r="B2" s="38" t="s">
        <v>176</v>
      </c>
      <c r="C2" s="39"/>
      <c r="D2" s="39"/>
      <c r="E2" s="39"/>
      <c r="F2" s="39"/>
      <c r="G2" s="39"/>
      <c r="H2" s="39"/>
      <c r="I2" s="39"/>
      <c r="J2" s="39"/>
      <c r="K2" s="39"/>
    </row>
    <row r="3" customFormat="false" ht="15" hidden="false" customHeight="false" outlineLevel="0" collapsed="false">
      <c r="B3" s="40" t="s">
        <v>177</v>
      </c>
      <c r="C3" s="39"/>
      <c r="D3" s="39"/>
      <c r="E3" s="39"/>
      <c r="F3" s="39"/>
      <c r="G3" s="39"/>
      <c r="H3" s="39"/>
      <c r="I3" s="39"/>
      <c r="J3" s="39"/>
      <c r="K3" s="39"/>
    </row>
    <row r="5" customFormat="false" ht="21.75" hidden="false" customHeight="true" outlineLevel="0" collapsed="false">
      <c r="B5" s="12" t="s">
        <v>29</v>
      </c>
      <c r="C5" s="13"/>
      <c r="D5" s="13"/>
      <c r="E5" s="13"/>
      <c r="F5" s="13"/>
      <c r="G5" s="13"/>
      <c r="H5" s="13"/>
      <c r="I5" s="13"/>
      <c r="J5" s="13"/>
      <c r="K5" s="13"/>
    </row>
    <row r="6" customFormat="false" ht="15" hidden="false" customHeight="true" outlineLevel="0" collapsed="false">
      <c r="B6" s="14" t="s">
        <v>30</v>
      </c>
      <c r="C6" s="14"/>
      <c r="D6" s="15" t="s">
        <v>178</v>
      </c>
      <c r="E6" s="15"/>
      <c r="F6" s="14" t="s">
        <v>31</v>
      </c>
      <c r="G6" s="14"/>
      <c r="H6" s="16" t="n">
        <v>46279</v>
      </c>
      <c r="I6" s="16"/>
      <c r="J6" s="16"/>
    </row>
    <row r="7" customFormat="false" ht="15" hidden="false" customHeight="true" outlineLevel="0" collapsed="false">
      <c r="B7" s="14" t="s">
        <v>32</v>
      </c>
      <c r="C7" s="14"/>
      <c r="D7" s="15" t="s">
        <v>179</v>
      </c>
      <c r="E7" s="15"/>
      <c r="F7" s="14" t="s">
        <v>33</v>
      </c>
      <c r="G7" s="14"/>
      <c r="H7" s="15" t="s">
        <v>180</v>
      </c>
      <c r="I7" s="15"/>
      <c r="J7" s="15"/>
    </row>
    <row r="8" customFormat="false" ht="23.85" hidden="false" customHeight="true" outlineLevel="0" collapsed="false">
      <c r="B8" s="14" t="s">
        <v>34</v>
      </c>
      <c r="C8" s="14"/>
      <c r="D8" s="15" t="s">
        <v>181</v>
      </c>
      <c r="E8" s="15"/>
      <c r="F8" s="14" t="s">
        <v>35</v>
      </c>
      <c r="G8" s="14"/>
      <c r="H8" s="15" t="s">
        <v>182</v>
      </c>
      <c r="I8" s="15"/>
      <c r="J8" s="15"/>
    </row>
    <row r="10" customFormat="false" ht="21.75" hidden="false" customHeight="true" outlineLevel="0" collapsed="false">
      <c r="B10" s="12" t="s">
        <v>36</v>
      </c>
      <c r="C10" s="13"/>
      <c r="D10" s="13"/>
      <c r="E10" s="13"/>
      <c r="F10" s="13"/>
      <c r="G10" s="13"/>
      <c r="H10" s="13"/>
      <c r="I10" s="13"/>
      <c r="J10" s="13"/>
      <c r="K10" s="13"/>
    </row>
    <row r="11" customFormat="false" ht="25.5" hidden="false" customHeight="true" outlineLevel="0" collapsed="false">
      <c r="B11" s="14" t="s">
        <v>37</v>
      </c>
      <c r="C11" s="14"/>
      <c r="D11" s="17" t="str">
        <f aca="false">IF($H$7="","Incomplete — set the pipeline criticality in section 1",IF(COUNTIF($H$31:$H$65,"")&gt;0,"Incomplete — "&amp;COUNTIF($H$31:$H$65,"")&amp;" control(s) not yet answered",IF(COUNTIF($K$31:$K$65,"N/A — justify")&gt;0,"Incomplete — "&amp;COUNTIF($K$31:$K$65,"N/A — justify")&amp;" essential control(s) marked N/A without a reason",IF(COUNTIF($K$31:$K$65,"Essential gap")&gt;0,"Not reliable — "&amp;COUNTIF($K$31:$K$65,"Essential gap")&amp;" essential control(s) not implemented",IF(COUNTIF($K$31:$K$65,"Essential — partial")&gt;0,"At risk — "&amp;COUNTIF($K$31:$K$65,"Essential — partial")&amp;" essential control(s) only partially in place",IF(COUNTIFS($G$31:$G$65,"Recommended",$H$31:$H$65,"Not implemented")+COUNTIFS($G$31:$G$65,"Recommended",$H$31:$H$65,"Partial")&gt;0,"Reliable baseline — all essential controls in place; "&amp;(COUNTIFS($G$31:$G$65,"Recommended",$H$31:$H$65,"Not implemented")+COUNTIFS($G$31:$G$65,"Recommended",$H$31:$H$65,"Partial"))&amp;" recommended improvement(s) remain","Strong — every applicable control is in place"))))))</f>
        <v>Not reliable — 2 essential control(s) not implemented</v>
      </c>
      <c r="E11" s="17"/>
      <c r="F11" s="17"/>
      <c r="G11" s="17"/>
      <c r="H11" s="17"/>
      <c r="I11" s="17"/>
      <c r="J11" s="17"/>
    </row>
    <row r="12" customFormat="false" ht="15" hidden="false" customHeight="true" outlineLevel="0" collapsed="false">
      <c r="B12" s="14" t="s">
        <v>38</v>
      </c>
      <c r="C12" s="14"/>
      <c r="D12" s="18" t="str">
        <f aca="false">IF(COUNTIF($K$31:$K$65,"N/A — justify")+(SUMPRODUCT((($H$31:$H$65="Not implemented")+($H$31:$H$65="Partial"))*($J$31:$J$65="")))=0,"None",IF(COUNTIF($K$31:$K$65,"N/A — justify")&gt;0,COUNTIF($K$31:$K$65,"N/A — justify")&amp;" essential control(s) marked N/A without a reason.  ","")&amp;IF((SUMPRODUCT((($H$31:$H$65="Not implemented")+($H$31:$H$65="Partial"))*($J$31:$J$65="")))&gt;0,(SUMPRODUCT((($H$31:$H$65="Not implemented")+($H$31:$H$65="Partial"))*($J$31:$J$65="")))&amp;" gap(s) (not implemented or partial) with no action recorded.",""))</f>
        <v>None</v>
      </c>
      <c r="E12" s="18"/>
      <c r="F12" s="18"/>
      <c r="G12" s="18"/>
      <c r="H12" s="18"/>
      <c r="I12" s="18"/>
      <c r="J12" s="18"/>
    </row>
    <row r="14" customFormat="false" ht="23.85" hidden="false" customHeight="true" outlineLevel="0" collapsed="false">
      <c r="B14" s="19" t="s">
        <v>39</v>
      </c>
      <c r="C14" s="19"/>
      <c r="D14" s="19" t="s">
        <v>40</v>
      </c>
      <c r="E14" s="19" t="s">
        <v>41</v>
      </c>
      <c r="F14" s="19" t="s">
        <v>42</v>
      </c>
      <c r="G14" s="19" t="s">
        <v>43</v>
      </c>
      <c r="H14" s="19" t="s">
        <v>44</v>
      </c>
      <c r="I14" s="19" t="s">
        <v>45</v>
      </c>
      <c r="J14" s="19"/>
      <c r="K14" s="19" t="s">
        <v>46</v>
      </c>
    </row>
    <row r="15" customFormat="false" ht="15" hidden="false" customHeight="true" outlineLevel="0" collapsed="false">
      <c r="B15" s="20" t="s">
        <v>47</v>
      </c>
      <c r="C15" s="20"/>
      <c r="D15" s="21" t="n">
        <f aca="false">COUNTIF($C$31:$C$65,$B15)</f>
        <v>3</v>
      </c>
      <c r="E15" s="21" t="n">
        <f aca="false">COUNTIFS($C$31:$C$65,$B15,$H$31:$H$65,"?*")</f>
        <v>3</v>
      </c>
      <c r="F15" s="21" t="n">
        <f aca="false">COUNTIFS($C$31:$C$65,$B15,$H$31:$H$65,"Not applicable")</f>
        <v>0</v>
      </c>
      <c r="G15" s="22" t="n">
        <f aca="false">IF(E15&lt;D15,"—",IF(D15-F15=0,"N/A",(COUNTIFS($C$31:$C$65,$B15,$H$31:$H$65,"Implemented")+0.5*COUNTIFS($C$31:$C$65,$B15,$H$31:$H$65,"Partial"))/(D15-F15)))</f>
        <v>0.833333333333333</v>
      </c>
      <c r="H15" s="21" t="n">
        <f aca="false">COUNTIFS($C$31:$C$65,$B15,$K$31:$K$65,"Essential gap")+COUNTIFS($C$31:$C$65,$B15,$K$31:$K$65,"Essential — partial")</f>
        <v>1</v>
      </c>
      <c r="I15" s="23" t="str">
        <f aca="false">IF(OR($H$7="",E15&lt;D15),"Incomplete",IF(COUNTIFS($C$31:$C$65,$B15,$K$31:$K$65,"Essential gap")&gt;0,"Essential gap",IF(H15&gt;0,"Essential partial",IF(OR(G15="N/A",G15=1),"Complete","Recommended gaps"))))</f>
        <v>Essential partial</v>
      </c>
      <c r="J15" s="23"/>
      <c r="K15" s="24" t="str">
        <f aca="false">IFERROR(INDEX($B$31:$B$65,MATCH(1,$L$31:$L$65,0))&amp;"  "&amp;INDEX($H$31:$H$65,MATCH(1,$L$31:$L$65,0)),"")</f>
        <v>PR-03  Partial</v>
      </c>
    </row>
    <row r="16" customFormat="false" ht="15" hidden="false" customHeight="true" outlineLevel="0" collapsed="false">
      <c r="B16" s="20" t="s">
        <v>48</v>
      </c>
      <c r="C16" s="20"/>
      <c r="D16" s="21" t="n">
        <f aca="false">COUNTIF($C$31:$C$65,$B16)</f>
        <v>3</v>
      </c>
      <c r="E16" s="21" t="n">
        <f aca="false">COUNTIFS($C$31:$C$65,$B16,$H$31:$H$65,"?*")</f>
        <v>3</v>
      </c>
      <c r="F16" s="21" t="n">
        <f aca="false">COUNTIFS($C$31:$C$65,$B16,$H$31:$H$65,"Not applicable")</f>
        <v>0</v>
      </c>
      <c r="G16" s="22" t="n">
        <f aca="false">IF(E16&lt;D16,"—",IF(D16-F16=0,"N/A",(COUNTIFS($C$31:$C$65,$B16,$H$31:$H$65,"Implemented")+0.5*COUNTIFS($C$31:$C$65,$B16,$H$31:$H$65,"Partial"))/(D16-F16)))</f>
        <v>0.5</v>
      </c>
      <c r="H16" s="21" t="n">
        <f aca="false">COUNTIFS($C$31:$C$65,$B16,$K$31:$K$65,"Essential gap")+COUNTIFS($C$31:$C$65,$B16,$K$31:$K$65,"Essential — partial")</f>
        <v>1</v>
      </c>
      <c r="I16" s="23" t="str">
        <f aca="false">IF(OR($H$7="",E16&lt;D16),"Incomplete",IF(COUNTIFS($C$31:$C$65,$B16,$K$31:$K$65,"Essential gap")&gt;0,"Essential gap",IF(H16&gt;0,"Essential partial",IF(OR(G16="N/A",G16=1),"Complete","Recommended gaps"))))</f>
        <v>Essential gap</v>
      </c>
      <c r="J16" s="23"/>
      <c r="K16" s="24" t="str">
        <f aca="false">IFERROR(INDEX($B$31:$B$65,MATCH(2,$L$31:$L$65,0))&amp;"  "&amp;INDEX($H$31:$H$65,MATCH(2,$L$31:$L$65,0)),"")</f>
        <v>PR-05  Not implemented</v>
      </c>
    </row>
    <row r="17" customFormat="false" ht="15" hidden="false" customHeight="true" outlineLevel="0" collapsed="false">
      <c r="B17" s="20" t="s">
        <v>49</v>
      </c>
      <c r="C17" s="20"/>
      <c r="D17" s="21" t="n">
        <f aca="false">COUNTIF($C$31:$C$65,$B17)</f>
        <v>3</v>
      </c>
      <c r="E17" s="21" t="n">
        <f aca="false">COUNTIFS($C$31:$C$65,$B17,$H$31:$H$65,"?*")</f>
        <v>3</v>
      </c>
      <c r="F17" s="21" t="n">
        <f aca="false">COUNTIFS($C$31:$C$65,$B17,$H$31:$H$65,"Not applicable")</f>
        <v>0</v>
      </c>
      <c r="G17" s="22" t="n">
        <f aca="false">IF(E17&lt;D17,"—",IF(D17-F17=0,"N/A",(COUNTIFS($C$31:$C$65,$B17,$H$31:$H$65,"Implemented")+0.5*COUNTIFS($C$31:$C$65,$B17,$H$31:$H$65,"Partial"))/(D17-F17)))</f>
        <v>0.666666666666667</v>
      </c>
      <c r="H17" s="21" t="n">
        <f aca="false">COUNTIFS($C$31:$C$65,$B17,$K$31:$K$65,"Essential gap")+COUNTIFS($C$31:$C$65,$B17,$K$31:$K$65,"Essential — partial")</f>
        <v>1</v>
      </c>
      <c r="I17" s="23" t="str">
        <f aca="false">IF(OR($H$7="",E17&lt;D17),"Incomplete",IF(COUNTIFS($C$31:$C$65,$B17,$K$31:$K$65,"Essential gap")&gt;0,"Essential gap",IF(H17&gt;0,"Essential partial",IF(OR(G17="N/A",G17=1),"Complete","Recommended gaps"))))</f>
        <v>Essential partial</v>
      </c>
      <c r="J17" s="23"/>
      <c r="K17" s="24" t="str">
        <f aca="false">IFERROR(INDEX($B$31:$B$65,MATCH(3,$L$31:$L$65,0))&amp;"  "&amp;INDEX($H$31:$H$65,MATCH(3,$L$31:$L$65,0)),"")</f>
        <v>PR-07  Partial</v>
      </c>
    </row>
    <row r="18" customFormat="false" ht="15" hidden="false" customHeight="true" outlineLevel="0" collapsed="false">
      <c r="B18" s="20" t="s">
        <v>50</v>
      </c>
      <c r="C18" s="20"/>
      <c r="D18" s="21" t="n">
        <f aca="false">COUNTIF($C$31:$C$65,$B18)</f>
        <v>4</v>
      </c>
      <c r="E18" s="21" t="n">
        <f aca="false">COUNTIFS($C$31:$C$65,$B18,$H$31:$H$65,"?*")</f>
        <v>4</v>
      </c>
      <c r="F18" s="21" t="n">
        <f aca="false">COUNTIFS($C$31:$C$65,$B18,$H$31:$H$65,"Not applicable")</f>
        <v>1</v>
      </c>
      <c r="G18" s="22" t="n">
        <f aca="false">IF(E18&lt;D18,"—",IF(D18-F18=0,"N/A",(COUNTIFS($C$31:$C$65,$B18,$H$31:$H$65,"Implemented")+0.5*COUNTIFS($C$31:$C$65,$B18,$H$31:$H$65,"Partial"))/(D18-F18)))</f>
        <v>0.666666666666667</v>
      </c>
      <c r="H18" s="21" t="n">
        <f aca="false">COUNTIFS($C$31:$C$65,$B18,$K$31:$K$65,"Essential gap")+COUNTIFS($C$31:$C$65,$B18,$K$31:$K$65,"Essential — partial")</f>
        <v>0</v>
      </c>
      <c r="I18" s="23" t="str">
        <f aca="false">IF(OR($H$7="",E18&lt;D18),"Incomplete",IF(COUNTIFS($C$31:$C$65,$B18,$K$31:$K$65,"Essential gap")&gt;0,"Essential gap",IF(H18&gt;0,"Essential partial",IF(OR(G18="N/A",G18=1),"Complete","Recommended gaps"))))</f>
        <v>Recommended gaps</v>
      </c>
      <c r="J18" s="23"/>
      <c r="K18" s="24" t="str">
        <f aca="false">IFERROR(INDEX($B$31:$B$65,MATCH(4,$L$31:$L$65,0))&amp;"  "&amp;INDEX($H$31:$H$65,MATCH(4,$L$31:$L$65,0)),"")</f>
        <v>PR-16  Partial</v>
      </c>
    </row>
    <row r="19" customFormat="false" ht="15" hidden="false" customHeight="true" outlineLevel="0" collapsed="false">
      <c r="B19" s="20" t="s">
        <v>51</v>
      </c>
      <c r="C19" s="20"/>
      <c r="D19" s="21" t="n">
        <f aca="false">COUNTIF($C$31:$C$65,$B19)</f>
        <v>4</v>
      </c>
      <c r="E19" s="21" t="n">
        <f aca="false">COUNTIFS($C$31:$C$65,$B19,$H$31:$H$65,"?*")</f>
        <v>4</v>
      </c>
      <c r="F19" s="21" t="n">
        <f aca="false">COUNTIFS($C$31:$C$65,$B19,$H$31:$H$65,"Not applicable")</f>
        <v>0</v>
      </c>
      <c r="G19" s="22" t="n">
        <f aca="false">IF(E19&lt;D19,"—",IF(D19-F19=0,"N/A",(COUNTIFS($C$31:$C$65,$B19,$H$31:$H$65,"Implemented")+0.5*COUNTIFS($C$31:$C$65,$B19,$H$31:$H$65,"Partial"))/(D19-F19)))</f>
        <v>0.875</v>
      </c>
      <c r="H19" s="21" t="n">
        <f aca="false">COUNTIFS($C$31:$C$65,$B19,$K$31:$K$65,"Essential gap")+COUNTIFS($C$31:$C$65,$B19,$K$31:$K$65,"Essential — partial")</f>
        <v>1</v>
      </c>
      <c r="I19" s="23" t="str">
        <f aca="false">IF(OR($H$7="",E19&lt;D19),"Incomplete",IF(COUNTIFS($C$31:$C$65,$B19,$K$31:$K$65,"Essential gap")&gt;0,"Essential gap",IF(H19&gt;0,"Essential partial",IF(OR(G19="N/A",G19=1),"Complete","Recommended gaps"))))</f>
        <v>Essential partial</v>
      </c>
      <c r="J19" s="23"/>
      <c r="K19" s="24" t="str">
        <f aca="false">IFERROR(INDEX($B$31:$B$65,MATCH(5,$L$31:$L$65,0))&amp;"  "&amp;INDEX($H$31:$H$65,MATCH(5,$L$31:$L$65,0)),"")</f>
        <v>PR-22  Not implemented</v>
      </c>
    </row>
    <row r="20" customFormat="false" ht="15" hidden="false" customHeight="true" outlineLevel="0" collapsed="false">
      <c r="B20" s="20" t="s">
        <v>52</v>
      </c>
      <c r="C20" s="20"/>
      <c r="D20" s="21" t="n">
        <f aca="false">COUNTIF($C$31:$C$65,$B20)</f>
        <v>3</v>
      </c>
      <c r="E20" s="21" t="n">
        <f aca="false">COUNTIFS($C$31:$C$65,$B20,$H$31:$H$65,"?*")</f>
        <v>3</v>
      </c>
      <c r="F20" s="21" t="n">
        <f aca="false">COUNTIFS($C$31:$C$65,$B20,$H$31:$H$65,"Not applicable")</f>
        <v>0</v>
      </c>
      <c r="G20" s="22" t="n">
        <f aca="false">IF(E20&lt;D20,"—",IF(D20-F20=0,"N/A",(COUNTIFS($C$31:$C$65,$B20,$H$31:$H$65,"Implemented")+0.5*COUNTIFS($C$31:$C$65,$B20,$H$31:$H$65,"Partial"))/(D20-F20)))</f>
        <v>0.666666666666667</v>
      </c>
      <c r="H20" s="21" t="n">
        <f aca="false">COUNTIFS($C$31:$C$65,$B20,$K$31:$K$65,"Essential gap")+COUNTIFS($C$31:$C$65,$B20,$K$31:$K$65,"Essential — partial")</f>
        <v>0</v>
      </c>
      <c r="I20" s="23" t="str">
        <f aca="false">IF(OR($H$7="",E20&lt;D20),"Incomplete",IF(COUNTIFS($C$31:$C$65,$B20,$K$31:$K$65,"Essential gap")&gt;0,"Essential gap",IF(H20&gt;0,"Essential partial",IF(OR(G20="N/A",G20=1),"Complete","Recommended gaps"))))</f>
        <v>Recommended gaps</v>
      </c>
      <c r="J20" s="23"/>
      <c r="K20" s="24" t="str">
        <f aca="false">IFERROR(INDEX($B$31:$B$65,MATCH(6,$L$31:$L$65,0))&amp;"  "&amp;INDEX($H$31:$H$65,MATCH(6,$L$31:$L$65,0)),"")</f>
        <v>PR-35  Partial</v>
      </c>
    </row>
    <row r="21" customFormat="false" ht="15" hidden="false" customHeight="true" outlineLevel="0" collapsed="false">
      <c r="B21" s="20" t="s">
        <v>53</v>
      </c>
      <c r="C21" s="20"/>
      <c r="D21" s="21" t="n">
        <f aca="false">COUNTIF($C$31:$C$65,$B21)</f>
        <v>4</v>
      </c>
      <c r="E21" s="21" t="n">
        <f aca="false">COUNTIFS($C$31:$C$65,$B21,$H$31:$H$65,"?*")</f>
        <v>4</v>
      </c>
      <c r="F21" s="21" t="n">
        <f aca="false">COUNTIFS($C$31:$C$65,$B21,$H$31:$H$65,"Not applicable")</f>
        <v>0</v>
      </c>
      <c r="G21" s="22" t="n">
        <f aca="false">IF(E21&lt;D21,"—",IF(D21-F21=0,"N/A",(COUNTIFS($C$31:$C$65,$B21,$H$31:$H$65,"Implemented")+0.5*COUNTIFS($C$31:$C$65,$B21,$H$31:$H$65,"Partial"))/(D21-F21)))</f>
        <v>0.625</v>
      </c>
      <c r="H21" s="21" t="n">
        <f aca="false">COUNTIFS($C$31:$C$65,$B21,$K$31:$K$65,"Essential gap")+COUNTIFS($C$31:$C$65,$B21,$K$31:$K$65,"Essential — partial")</f>
        <v>1</v>
      </c>
      <c r="I21" s="23" t="str">
        <f aca="false">IF(OR($H$7="",E21&lt;D21),"Incomplete",IF(COUNTIFS($C$31:$C$65,$B21,$K$31:$K$65,"Essential gap")&gt;0,"Essential gap",IF(H21&gt;0,"Essential partial",IF(OR(G21="N/A",G21=1),"Complete","Recommended gaps"))))</f>
        <v>Essential gap</v>
      </c>
      <c r="J21" s="23"/>
      <c r="K21" s="24" t="str">
        <f aca="false">IFERROR(INDEX($B$31:$B$65,MATCH(7,$L$31:$L$65,0))&amp;"  "&amp;INDEX($H$31:$H$65,MATCH(7,$L$31:$L$65,0)),"")</f>
        <v/>
      </c>
    </row>
    <row r="22" customFormat="false" ht="15" hidden="false" customHeight="true" outlineLevel="0" collapsed="false">
      <c r="B22" s="20" t="s">
        <v>54</v>
      </c>
      <c r="C22" s="20"/>
      <c r="D22" s="21" t="n">
        <f aca="false">COUNTIF($C$31:$C$65,$B22)</f>
        <v>3</v>
      </c>
      <c r="E22" s="21" t="n">
        <f aca="false">COUNTIFS($C$31:$C$65,$B22,$H$31:$H$65,"?*")</f>
        <v>3</v>
      </c>
      <c r="F22" s="21" t="n">
        <f aca="false">COUNTIFS($C$31:$C$65,$B22,$H$31:$H$65,"Not applicable")</f>
        <v>0</v>
      </c>
      <c r="G22" s="22" t="n">
        <f aca="false">IF(E22&lt;D22,"—",IF(D22-F22=0,"N/A",(COUNTIFS($C$31:$C$65,$B22,$H$31:$H$65,"Implemented")+0.5*COUNTIFS($C$31:$C$65,$B22,$H$31:$H$65,"Partial"))/(D22-F22)))</f>
        <v>1</v>
      </c>
      <c r="H22" s="21" t="n">
        <f aca="false">COUNTIFS($C$31:$C$65,$B22,$K$31:$K$65,"Essential gap")+COUNTIFS($C$31:$C$65,$B22,$K$31:$K$65,"Essential — partial")</f>
        <v>0</v>
      </c>
      <c r="I22" s="23" t="str">
        <f aca="false">IF(OR($H$7="",E22&lt;D22),"Incomplete",IF(COUNTIFS($C$31:$C$65,$B22,$K$31:$K$65,"Essential gap")&gt;0,"Essential gap",IF(H22&gt;0,"Essential partial",IF(OR(G22="N/A",G22=1),"Complete","Recommended gaps"))))</f>
        <v>Complete</v>
      </c>
      <c r="J22" s="23"/>
      <c r="K22" s="24" t="str">
        <f aca="false">IFERROR(INDEX($B$31:$B$65,MATCH(8,$L$31:$L$65,0))&amp;"  "&amp;INDEX($H$31:$H$65,MATCH(8,$L$31:$L$65,0)),"")</f>
        <v/>
      </c>
    </row>
    <row r="23" customFormat="false" ht="15" hidden="false" customHeight="true" outlineLevel="0" collapsed="false">
      <c r="B23" s="20" t="s">
        <v>55</v>
      </c>
      <c r="C23" s="20"/>
      <c r="D23" s="21" t="n">
        <f aca="false">COUNTIF($C$31:$C$65,$B23)</f>
        <v>4</v>
      </c>
      <c r="E23" s="21" t="n">
        <f aca="false">COUNTIFS($C$31:$C$65,$B23,$H$31:$H$65,"?*")</f>
        <v>4</v>
      </c>
      <c r="F23" s="21" t="n">
        <f aca="false">COUNTIFS($C$31:$C$65,$B23,$H$31:$H$65,"Not applicable")</f>
        <v>0</v>
      </c>
      <c r="G23" s="22" t="n">
        <f aca="false">IF(E23&lt;D23,"—",IF(D23-F23=0,"N/A",(COUNTIFS($C$31:$C$65,$B23,$H$31:$H$65,"Implemented")+0.5*COUNTIFS($C$31:$C$65,$B23,$H$31:$H$65,"Partial"))/(D23-F23)))</f>
        <v>0.875</v>
      </c>
      <c r="H23" s="21" t="n">
        <f aca="false">COUNTIFS($C$31:$C$65,$B23,$K$31:$K$65,"Essential gap")+COUNTIFS($C$31:$C$65,$B23,$K$31:$K$65,"Essential — partial")</f>
        <v>0</v>
      </c>
      <c r="I23" s="23" t="str">
        <f aca="false">IF(OR($H$7="",E23&lt;D23),"Incomplete",IF(COUNTIFS($C$31:$C$65,$B23,$K$31:$K$65,"Essential gap")&gt;0,"Essential gap",IF(H23&gt;0,"Essential partial",IF(OR(G23="N/A",G23=1),"Complete","Recommended gaps"))))</f>
        <v>Recommended gaps</v>
      </c>
      <c r="J23" s="23"/>
      <c r="K23" s="24" t="str">
        <f aca="false">IFERROR(INDEX($B$31:$B$65,MATCH(9,$L$31:$L$65,0))&amp;"  "&amp;INDEX($H$31:$H$65,MATCH(9,$L$31:$L$65,0)),"")</f>
        <v/>
      </c>
    </row>
    <row r="24" customFormat="false" ht="15" hidden="false" customHeight="true" outlineLevel="0" collapsed="false">
      <c r="B24" s="20" t="s">
        <v>56</v>
      </c>
      <c r="C24" s="20"/>
      <c r="D24" s="21" t="n">
        <f aca="false">COUNTIF($C$31:$C$65,$B24)</f>
        <v>4</v>
      </c>
      <c r="E24" s="21" t="n">
        <f aca="false">COUNTIFS($C$31:$C$65,$B24,$H$31:$H$65,"?*")</f>
        <v>4</v>
      </c>
      <c r="F24" s="21" t="n">
        <f aca="false">COUNTIFS($C$31:$C$65,$B24,$H$31:$H$65,"Not applicable")</f>
        <v>0</v>
      </c>
      <c r="G24" s="22" t="n">
        <f aca="false">IF(E24&lt;D24,"—",IF(D24-F24=0,"N/A",(COUNTIFS($C$31:$C$65,$B24,$H$31:$H$65,"Implemented")+0.5*COUNTIFS($C$31:$C$65,$B24,$H$31:$H$65,"Partial"))/(D24-F24)))</f>
        <v>0.875</v>
      </c>
      <c r="H24" s="21" t="n">
        <f aca="false">COUNTIFS($C$31:$C$65,$B24,$K$31:$K$65,"Essential gap")+COUNTIFS($C$31:$C$65,$B24,$K$31:$K$65,"Essential — partial")</f>
        <v>1</v>
      </c>
      <c r="I24" s="23" t="str">
        <f aca="false">IF(OR($H$7="",E24&lt;D24),"Incomplete",IF(COUNTIFS($C$31:$C$65,$B24,$K$31:$K$65,"Essential gap")&gt;0,"Essential gap",IF(H24&gt;0,"Essential partial",IF(OR(G24="N/A",G24=1),"Complete","Recommended gaps"))))</f>
        <v>Essential partial</v>
      </c>
      <c r="J24" s="23"/>
      <c r="K24" s="24" t="str">
        <f aca="false">IFERROR(INDEX($B$31:$B$65,MATCH(10,$L$31:$L$65,0))&amp;"  "&amp;INDEX($H$31:$H$65,MATCH(10,$L$31:$L$65,0)),"")</f>
        <v/>
      </c>
    </row>
    <row r="25" customFormat="false" ht="15" hidden="false" customHeight="true" outlineLevel="0" collapsed="false">
      <c r="B25" s="14" t="s">
        <v>57</v>
      </c>
      <c r="C25" s="14"/>
      <c r="D25" s="25" t="n">
        <f aca="false">SUM(D15:D24)</f>
        <v>35</v>
      </c>
      <c r="E25" s="25" t="n">
        <f aca="false">SUM(E15:E24)</f>
        <v>35</v>
      </c>
      <c r="F25" s="25" t="n">
        <f aca="false">SUM(F15:F24)</f>
        <v>1</v>
      </c>
      <c r="G25" s="26" t="n">
        <f aca="false">IF(E25&lt;D25,"—",IF(D25-F25=0,"N/A",(COUNTIF($H$31:$H$65,"Implemented")+0.5*COUNTIF($H$31:$H$65,"Partial"))/(D25-F25)))</f>
        <v>0.764705882352941</v>
      </c>
      <c r="H25" s="25" t="n">
        <f aca="false">SUM(H15:H24)</f>
        <v>6</v>
      </c>
      <c r="I25" s="27"/>
      <c r="J25" s="27"/>
      <c r="K25" s="28" t="str">
        <f aca="false">IF(MAX($L$31:$L$65)&gt;10,"+"&amp;(MAX($L$31:$L$65)-10)&amp;" more — filter column K","")</f>
        <v/>
      </c>
    </row>
    <row r="28" customFormat="false" ht="21.75" hidden="false" customHeight="true" outlineLevel="0" collapsed="false">
      <c r="B28" s="12" t="s">
        <v>58</v>
      </c>
      <c r="C28" s="13"/>
      <c r="D28" s="13"/>
      <c r="E28" s="13"/>
      <c r="F28" s="13"/>
      <c r="G28" s="13"/>
      <c r="H28" s="13"/>
      <c r="I28" s="13"/>
      <c r="J28" s="13"/>
      <c r="K28" s="13"/>
    </row>
    <row r="30" customFormat="false" ht="27.75" hidden="false" customHeight="true" outlineLevel="0" collapsed="false">
      <c r="B30" s="19" t="s">
        <v>59</v>
      </c>
      <c r="C30" s="19" t="s">
        <v>39</v>
      </c>
      <c r="D30" s="19" t="s">
        <v>60</v>
      </c>
      <c r="E30" s="19" t="s">
        <v>61</v>
      </c>
      <c r="F30" s="19" t="s">
        <v>62</v>
      </c>
      <c r="G30" s="29" t="s">
        <v>63</v>
      </c>
      <c r="H30" s="19" t="s">
        <v>45</v>
      </c>
      <c r="I30" s="19" t="s">
        <v>64</v>
      </c>
      <c r="J30" s="19" t="s">
        <v>65</v>
      </c>
      <c r="K30" s="29" t="s">
        <v>66</v>
      </c>
    </row>
    <row r="31" customFormat="false" ht="30" hidden="false" customHeight="true" outlineLevel="0" collapsed="false">
      <c r="B31" s="30" t="s">
        <v>67</v>
      </c>
      <c r="C31" s="31" t="s">
        <v>47</v>
      </c>
      <c r="D31" s="32" t="s">
        <v>68</v>
      </c>
      <c r="E31" s="33" t="s">
        <v>69</v>
      </c>
      <c r="F31" s="34" t="s">
        <v>70</v>
      </c>
      <c r="G31" s="35" t="str">
        <f aca="false">IF(F31="Essential if critical",IF($H$7="","Set criticality",IF($H$7="Business-critical","Essential","Recommended")),F31)</f>
        <v>Essential</v>
      </c>
      <c r="H31" s="36" t="s">
        <v>183</v>
      </c>
      <c r="I31" s="6" t="s">
        <v>184</v>
      </c>
      <c r="J31" s="6"/>
      <c r="K31" s="35" t="str">
        <f aca="false">IF(H31="","Unanswered",IF(AND(G31="Essential",H31="Not implemented"),"Essential gap",IF(AND(G31="Essential",H31="Partial"),"Essential — partial",IF(AND(G31="Essential",H31="Not applicable",I31=""),"N/A — justify",IF(AND(OR(H31="Not implemented",H31="Partial"),J31=""),"Gap — no action",IF(H31="Not applicable","N/A","OK"))))))</f>
        <v>OK</v>
      </c>
      <c r="L31" s="37" t="str">
        <f aca="false">IF(OR(K31="Essential gap",K31="Essential — partial"),COUNTIF($K$31:K31,"Essential gap")+COUNTIF($K$31:K31,"Essential — partial"),"")</f>
        <v/>
      </c>
    </row>
    <row r="32" customFormat="false" ht="30" hidden="false" customHeight="true" outlineLevel="0" collapsed="false">
      <c r="B32" s="30" t="s">
        <v>71</v>
      </c>
      <c r="C32" s="31" t="s">
        <v>47</v>
      </c>
      <c r="D32" s="32" t="s">
        <v>72</v>
      </c>
      <c r="E32" s="33" t="s">
        <v>73</v>
      </c>
      <c r="F32" s="34" t="s">
        <v>70</v>
      </c>
      <c r="G32" s="35" t="str">
        <f aca="false">IF(F32="Essential if critical",IF($H$7="","Set criticality",IF($H$7="Business-critical","Essential","Recommended")),F32)</f>
        <v>Essential</v>
      </c>
      <c r="H32" s="36" t="s">
        <v>183</v>
      </c>
      <c r="I32" s="6" t="s">
        <v>185</v>
      </c>
      <c r="J32" s="6"/>
      <c r="K32" s="35" t="str">
        <f aca="false">IF(H32="","Unanswered",IF(AND(G32="Essential",H32="Not implemented"),"Essential gap",IF(AND(G32="Essential",H32="Partial"),"Essential — partial",IF(AND(G32="Essential",H32="Not applicable",I32=""),"N/A — justify",IF(AND(OR(H32="Not implemented",H32="Partial"),J32=""),"Gap — no action",IF(H32="Not applicable","N/A","OK"))))))</f>
        <v>OK</v>
      </c>
      <c r="L32" s="37" t="str">
        <f aca="false">IF(OR(K32="Essential gap",K32="Essential — partial"),COUNTIF($K$31:K32,"Essential gap")+COUNTIF($K$31:K32,"Essential — partial"),"")</f>
        <v/>
      </c>
    </row>
    <row r="33" customFormat="false" ht="30" hidden="false" customHeight="true" outlineLevel="0" collapsed="false">
      <c r="B33" s="30" t="s">
        <v>74</v>
      </c>
      <c r="C33" s="31" t="s">
        <v>47</v>
      </c>
      <c r="D33" s="32" t="s">
        <v>75</v>
      </c>
      <c r="E33" s="33" t="s">
        <v>76</v>
      </c>
      <c r="F33" s="34" t="s">
        <v>77</v>
      </c>
      <c r="G33" s="35" t="str">
        <f aca="false">IF(F33="Essential if critical",IF($H$7="","Set criticality",IF($H$7="Business-critical","Essential","Recommended")),F33)</f>
        <v>Essential</v>
      </c>
      <c r="H33" s="36" t="s">
        <v>186</v>
      </c>
      <c r="I33" s="6" t="s">
        <v>187</v>
      </c>
      <c r="J33" s="6" t="s">
        <v>188</v>
      </c>
      <c r="K33" s="35" t="str">
        <f aca="false">IF(H33="","Unanswered",IF(AND(G33="Essential",H33="Not implemented"),"Essential gap",IF(AND(G33="Essential",H33="Partial"),"Essential — partial",IF(AND(G33="Essential",H33="Not applicable",I33=""),"N/A — justify",IF(AND(OR(H33="Not implemented",H33="Partial"),J33=""),"Gap — no action",IF(H33="Not applicable","N/A","OK"))))))</f>
        <v>Essential — partial</v>
      </c>
      <c r="L33" s="37" t="n">
        <f aca="false">IF(OR(K33="Essential gap",K33="Essential — partial"),COUNTIF($K$31:K33,"Essential gap")+COUNTIF($K$31:K33,"Essential — partial"),"")</f>
        <v>1</v>
      </c>
    </row>
    <row r="34" customFormat="false" ht="30" hidden="false" customHeight="true" outlineLevel="0" collapsed="false">
      <c r="B34" s="30" t="s">
        <v>78</v>
      </c>
      <c r="C34" s="31" t="s">
        <v>48</v>
      </c>
      <c r="D34" s="32" t="s">
        <v>79</v>
      </c>
      <c r="E34" s="33" t="s">
        <v>80</v>
      </c>
      <c r="F34" s="34" t="s">
        <v>70</v>
      </c>
      <c r="G34" s="35" t="str">
        <f aca="false">IF(F34="Essential if critical",IF($H$7="","Set criticality",IF($H$7="Business-critical","Essential","Recommended")),F34)</f>
        <v>Essential</v>
      </c>
      <c r="H34" s="36" t="s">
        <v>183</v>
      </c>
      <c r="I34" s="6" t="s">
        <v>189</v>
      </c>
      <c r="J34" s="6"/>
      <c r="K34" s="35" t="str">
        <f aca="false">IF(H34="","Unanswered",IF(AND(G34="Essential",H34="Not implemented"),"Essential gap",IF(AND(G34="Essential",H34="Partial"),"Essential — partial",IF(AND(G34="Essential",H34="Not applicable",I34=""),"N/A — justify",IF(AND(OR(H34="Not implemented",H34="Partial"),J34=""),"Gap — no action",IF(H34="Not applicable","N/A","OK"))))))</f>
        <v>OK</v>
      </c>
      <c r="L34" s="37" t="str">
        <f aca="false">IF(OR(K34="Essential gap",K34="Essential — partial"),COUNTIF($K$31:K34,"Essential gap")+COUNTIF($K$31:K34,"Essential — partial"),"")</f>
        <v/>
      </c>
    </row>
    <row r="35" customFormat="false" ht="30" hidden="false" customHeight="true" outlineLevel="0" collapsed="false">
      <c r="B35" s="30" t="s">
        <v>81</v>
      </c>
      <c r="C35" s="31" t="s">
        <v>48</v>
      </c>
      <c r="D35" s="32" t="s">
        <v>82</v>
      </c>
      <c r="E35" s="33" t="s">
        <v>83</v>
      </c>
      <c r="F35" s="34" t="s">
        <v>77</v>
      </c>
      <c r="G35" s="35" t="str">
        <f aca="false">IF(F35="Essential if critical",IF($H$7="","Set criticality",IF($H$7="Business-critical","Essential","Recommended")),F35)</f>
        <v>Essential</v>
      </c>
      <c r="H35" s="36" t="s">
        <v>190</v>
      </c>
      <c r="I35" s="6" t="s">
        <v>191</v>
      </c>
      <c r="J35" s="6" t="s">
        <v>192</v>
      </c>
      <c r="K35" s="35" t="str">
        <f aca="false">IF(H35="","Unanswered",IF(AND(G35="Essential",H35="Not implemented"),"Essential gap",IF(AND(G35="Essential",H35="Partial"),"Essential — partial",IF(AND(G35="Essential",H35="Not applicable",I35=""),"N/A — justify",IF(AND(OR(H35="Not implemented",H35="Partial"),J35=""),"Gap — no action",IF(H35="Not applicable","N/A","OK"))))))</f>
        <v>Essential gap</v>
      </c>
      <c r="L35" s="37" t="n">
        <f aca="false">IF(OR(K35="Essential gap",K35="Essential — partial"),COUNTIF($K$31:K35,"Essential gap")+COUNTIF($K$31:K35,"Essential — partial"),"")</f>
        <v>2</v>
      </c>
    </row>
    <row r="36" customFormat="false" ht="30" hidden="false" customHeight="true" outlineLevel="0" collapsed="false">
      <c r="B36" s="30" t="s">
        <v>84</v>
      </c>
      <c r="C36" s="31" t="s">
        <v>48</v>
      </c>
      <c r="D36" s="32" t="s">
        <v>85</v>
      </c>
      <c r="E36" s="33" t="s">
        <v>86</v>
      </c>
      <c r="F36" s="34" t="s">
        <v>87</v>
      </c>
      <c r="G36" s="35" t="str">
        <f aca="false">IF(F36="Essential if critical",IF($H$7="","Set criticality",IF($H$7="Business-critical","Essential","Recommended")),F36)</f>
        <v>Recommended</v>
      </c>
      <c r="H36" s="36" t="s">
        <v>186</v>
      </c>
      <c r="I36" s="6" t="s">
        <v>193</v>
      </c>
      <c r="J36" s="6" t="s">
        <v>194</v>
      </c>
      <c r="K36" s="35" t="str">
        <f aca="false">IF(H36="","Unanswered",IF(AND(G36="Essential",H36="Not implemented"),"Essential gap",IF(AND(G36="Essential",H36="Partial"),"Essential — partial",IF(AND(G36="Essential",H36="Not applicable",I36=""),"N/A — justify",IF(AND(OR(H36="Not implemented",H36="Partial"),J36=""),"Gap — no action",IF(H36="Not applicable","N/A","OK"))))))</f>
        <v>OK</v>
      </c>
      <c r="L36" s="37" t="str">
        <f aca="false">IF(OR(K36="Essential gap",K36="Essential — partial"),COUNTIF($K$31:K36,"Essential gap")+COUNTIF($K$31:K36,"Essential — partial"),"")</f>
        <v/>
      </c>
    </row>
    <row r="37" customFormat="false" ht="30" hidden="false" customHeight="true" outlineLevel="0" collapsed="false">
      <c r="B37" s="30" t="s">
        <v>88</v>
      </c>
      <c r="C37" s="31" t="s">
        <v>49</v>
      </c>
      <c r="D37" s="32" t="s">
        <v>89</v>
      </c>
      <c r="E37" s="33" t="s">
        <v>90</v>
      </c>
      <c r="F37" s="34" t="s">
        <v>70</v>
      </c>
      <c r="G37" s="35" t="str">
        <f aca="false">IF(F37="Essential if critical",IF($H$7="","Set criticality",IF($H$7="Business-critical","Essential","Recommended")),F37)</f>
        <v>Essential</v>
      </c>
      <c r="H37" s="36" t="s">
        <v>186</v>
      </c>
      <c r="I37" s="6" t="s">
        <v>195</v>
      </c>
      <c r="J37" s="6" t="s">
        <v>196</v>
      </c>
      <c r="K37" s="35" t="str">
        <f aca="false">IF(H37="","Unanswered",IF(AND(G37="Essential",H37="Not implemented"),"Essential gap",IF(AND(G37="Essential",H37="Partial"),"Essential — partial",IF(AND(G37="Essential",H37="Not applicable",I37=""),"N/A — justify",IF(AND(OR(H37="Not implemented",H37="Partial"),J37=""),"Gap — no action",IF(H37="Not applicable","N/A","OK"))))))</f>
        <v>Essential — partial</v>
      </c>
      <c r="L37" s="37" t="n">
        <f aca="false">IF(OR(K37="Essential gap",K37="Essential — partial"),COUNTIF($K$31:K37,"Essential gap")+COUNTIF($K$31:K37,"Essential — partial"),"")</f>
        <v>3</v>
      </c>
    </row>
    <row r="38" customFormat="false" ht="30" hidden="false" customHeight="true" outlineLevel="0" collapsed="false">
      <c r="B38" s="30" t="s">
        <v>91</v>
      </c>
      <c r="C38" s="31" t="s">
        <v>49</v>
      </c>
      <c r="D38" s="32" t="s">
        <v>92</v>
      </c>
      <c r="E38" s="33" t="s">
        <v>93</v>
      </c>
      <c r="F38" s="34" t="s">
        <v>70</v>
      </c>
      <c r="G38" s="35" t="str">
        <f aca="false">IF(F38="Essential if critical",IF($H$7="","Set criticality",IF($H$7="Business-critical","Essential","Recommended")),F38)</f>
        <v>Essential</v>
      </c>
      <c r="H38" s="36" t="s">
        <v>183</v>
      </c>
      <c r="I38" s="6" t="s">
        <v>197</v>
      </c>
      <c r="J38" s="6"/>
      <c r="K38" s="35" t="str">
        <f aca="false">IF(H38="","Unanswered",IF(AND(G38="Essential",H38="Not implemented"),"Essential gap",IF(AND(G38="Essential",H38="Partial"),"Essential — partial",IF(AND(G38="Essential",H38="Not applicable",I38=""),"N/A — justify",IF(AND(OR(H38="Not implemented",H38="Partial"),J38=""),"Gap — no action",IF(H38="Not applicable","N/A","OK"))))))</f>
        <v>OK</v>
      </c>
      <c r="L38" s="37" t="str">
        <f aca="false">IF(OR(K38="Essential gap",K38="Essential — partial"),COUNTIF($K$31:K38,"Essential gap")+COUNTIF($K$31:K38,"Essential — partial"),"")</f>
        <v/>
      </c>
    </row>
    <row r="39" customFormat="false" ht="30" hidden="false" customHeight="true" outlineLevel="0" collapsed="false">
      <c r="B39" s="30" t="s">
        <v>94</v>
      </c>
      <c r="C39" s="31" t="s">
        <v>49</v>
      </c>
      <c r="D39" s="32" t="s">
        <v>95</v>
      </c>
      <c r="E39" s="33" t="s">
        <v>96</v>
      </c>
      <c r="F39" s="34" t="s">
        <v>87</v>
      </c>
      <c r="G39" s="35" t="str">
        <f aca="false">IF(F39="Essential if critical",IF($H$7="","Set criticality",IF($H$7="Business-critical","Essential","Recommended")),F39)</f>
        <v>Recommended</v>
      </c>
      <c r="H39" s="36" t="s">
        <v>186</v>
      </c>
      <c r="I39" s="6" t="s">
        <v>198</v>
      </c>
      <c r="J39" s="6" t="s">
        <v>199</v>
      </c>
      <c r="K39" s="35" t="str">
        <f aca="false">IF(H39="","Unanswered",IF(AND(G39="Essential",H39="Not implemented"),"Essential gap",IF(AND(G39="Essential",H39="Partial"),"Essential — partial",IF(AND(G39="Essential",H39="Not applicable",I39=""),"N/A — justify",IF(AND(OR(H39="Not implemented",H39="Partial"),J39=""),"Gap — no action",IF(H39="Not applicable","N/A","OK"))))))</f>
        <v>OK</v>
      </c>
      <c r="L39" s="37" t="str">
        <f aca="false">IF(OR(K39="Essential gap",K39="Essential — partial"),COUNTIF($K$31:K39,"Essential gap")+COUNTIF($K$31:K39,"Essential — partial"),"")</f>
        <v/>
      </c>
    </row>
    <row r="40" customFormat="false" ht="30" hidden="false" customHeight="true" outlineLevel="0" collapsed="false">
      <c r="B40" s="30" t="s">
        <v>97</v>
      </c>
      <c r="C40" s="31" t="s">
        <v>50</v>
      </c>
      <c r="D40" s="32" t="s">
        <v>98</v>
      </c>
      <c r="E40" s="33" t="s">
        <v>99</v>
      </c>
      <c r="F40" s="34" t="s">
        <v>70</v>
      </c>
      <c r="G40" s="35" t="str">
        <f aca="false">IF(F40="Essential if critical",IF($H$7="","Set criticality",IF($H$7="Business-critical","Essential","Recommended")),F40)</f>
        <v>Essential</v>
      </c>
      <c r="H40" s="36" t="s">
        <v>183</v>
      </c>
      <c r="I40" s="6" t="s">
        <v>200</v>
      </c>
      <c r="J40" s="6"/>
      <c r="K40" s="35" t="str">
        <f aca="false">IF(H40="","Unanswered",IF(AND(G40="Essential",H40="Not implemented"),"Essential gap",IF(AND(G40="Essential",H40="Partial"),"Essential — partial",IF(AND(G40="Essential",H40="Not applicable",I40=""),"N/A — justify",IF(AND(OR(H40="Not implemented",H40="Partial"),J40=""),"Gap — no action",IF(H40="Not applicable","N/A","OK"))))))</f>
        <v>OK</v>
      </c>
      <c r="L40" s="37" t="str">
        <f aca="false">IF(OR(K40="Essential gap",K40="Essential — partial"),COUNTIF($K$31:K40,"Essential gap")+COUNTIF($K$31:K40,"Essential — partial"),"")</f>
        <v/>
      </c>
    </row>
    <row r="41" customFormat="false" ht="30" hidden="false" customHeight="true" outlineLevel="0" collapsed="false">
      <c r="B41" s="30" t="s">
        <v>100</v>
      </c>
      <c r="C41" s="31" t="s">
        <v>50</v>
      </c>
      <c r="D41" s="32" t="s">
        <v>101</v>
      </c>
      <c r="E41" s="33" t="s">
        <v>102</v>
      </c>
      <c r="F41" s="34" t="s">
        <v>70</v>
      </c>
      <c r="G41" s="35" t="str">
        <f aca="false">IF(F41="Essential if critical",IF($H$7="","Set criticality",IF($H$7="Business-critical","Essential","Recommended")),F41)</f>
        <v>Essential</v>
      </c>
      <c r="H41" s="36" t="s">
        <v>183</v>
      </c>
      <c r="I41" s="6" t="s">
        <v>201</v>
      </c>
      <c r="J41" s="6"/>
      <c r="K41" s="35" t="str">
        <f aca="false">IF(H41="","Unanswered",IF(AND(G41="Essential",H41="Not implemented"),"Essential gap",IF(AND(G41="Essential",H41="Partial"),"Essential — partial",IF(AND(G41="Essential",H41="Not applicable",I41=""),"N/A — justify",IF(AND(OR(H41="Not implemented",H41="Partial"),J41=""),"Gap — no action",IF(H41="Not applicable","N/A","OK"))))))</f>
        <v>OK</v>
      </c>
      <c r="L41" s="37" t="str">
        <f aca="false">IF(OR(K41="Essential gap",K41="Essential — partial"),COUNTIF($K$31:K41,"Essential gap")+COUNTIF($K$31:K41,"Essential — partial"),"")</f>
        <v/>
      </c>
    </row>
    <row r="42" customFormat="false" ht="30" hidden="false" customHeight="true" outlineLevel="0" collapsed="false">
      <c r="B42" s="30" t="s">
        <v>103</v>
      </c>
      <c r="C42" s="31" t="s">
        <v>50</v>
      </c>
      <c r="D42" s="32" t="s">
        <v>104</v>
      </c>
      <c r="E42" s="33" t="s">
        <v>105</v>
      </c>
      <c r="F42" s="34" t="s">
        <v>77</v>
      </c>
      <c r="G42" s="35" t="str">
        <f aca="false">IF(F42="Essential if critical",IF($H$7="","Set criticality",IF($H$7="Business-critical","Essential","Recommended")),F42)</f>
        <v>Essential</v>
      </c>
      <c r="H42" s="36" t="s">
        <v>202</v>
      </c>
      <c r="I42" s="6" t="s">
        <v>203</v>
      </c>
      <c r="J42" s="6"/>
      <c r="K42" s="35" t="str">
        <f aca="false">IF(H42="","Unanswered",IF(AND(G42="Essential",H42="Not implemented"),"Essential gap",IF(AND(G42="Essential",H42="Partial"),"Essential — partial",IF(AND(G42="Essential",H42="Not applicable",I42=""),"N/A — justify",IF(AND(OR(H42="Not implemented",H42="Partial"),J42=""),"Gap — no action",IF(H42="Not applicable","N/A","OK"))))))</f>
        <v>N/A</v>
      </c>
      <c r="L42" s="37" t="str">
        <f aca="false">IF(OR(K42="Essential gap",K42="Essential — partial"),COUNTIF($K$31:K42,"Essential gap")+COUNTIF($K$31:K42,"Essential — partial"),"")</f>
        <v/>
      </c>
    </row>
    <row r="43" customFormat="false" ht="30" hidden="false" customHeight="true" outlineLevel="0" collapsed="false">
      <c r="B43" s="30" t="s">
        <v>106</v>
      </c>
      <c r="C43" s="31" t="s">
        <v>50</v>
      </c>
      <c r="D43" s="32" t="s">
        <v>107</v>
      </c>
      <c r="E43" s="33" t="s">
        <v>108</v>
      </c>
      <c r="F43" s="34" t="s">
        <v>87</v>
      </c>
      <c r="G43" s="35" t="str">
        <f aca="false">IF(F43="Essential if critical",IF($H$7="","Set criticality",IF($H$7="Business-critical","Essential","Recommended")),F43)</f>
        <v>Recommended</v>
      </c>
      <c r="H43" s="36" t="s">
        <v>190</v>
      </c>
      <c r="I43" s="6" t="s">
        <v>204</v>
      </c>
      <c r="J43" s="6" t="s">
        <v>205</v>
      </c>
      <c r="K43" s="35" t="str">
        <f aca="false">IF(H43="","Unanswered",IF(AND(G43="Essential",H43="Not implemented"),"Essential gap",IF(AND(G43="Essential",H43="Partial"),"Essential — partial",IF(AND(G43="Essential",H43="Not applicable",I43=""),"N/A — justify",IF(AND(OR(H43="Not implemented",H43="Partial"),J43=""),"Gap — no action",IF(H43="Not applicable","N/A","OK"))))))</f>
        <v>OK</v>
      </c>
      <c r="L43" s="37" t="str">
        <f aca="false">IF(OR(K43="Essential gap",K43="Essential — partial"),COUNTIF($K$31:K43,"Essential gap")+COUNTIF($K$31:K43,"Essential — partial"),"")</f>
        <v/>
      </c>
    </row>
    <row r="44" customFormat="false" ht="30" hidden="false" customHeight="true" outlineLevel="0" collapsed="false">
      <c r="B44" s="30" t="s">
        <v>109</v>
      </c>
      <c r="C44" s="31" t="s">
        <v>51</v>
      </c>
      <c r="D44" s="32" t="s">
        <v>110</v>
      </c>
      <c r="E44" s="33" t="s">
        <v>111</v>
      </c>
      <c r="F44" s="34" t="s">
        <v>70</v>
      </c>
      <c r="G44" s="35" t="str">
        <f aca="false">IF(F44="Essential if critical",IF($H$7="","Set criticality",IF($H$7="Business-critical","Essential","Recommended")),F44)</f>
        <v>Essential</v>
      </c>
      <c r="H44" s="36" t="s">
        <v>183</v>
      </c>
      <c r="I44" s="6" t="s">
        <v>206</v>
      </c>
      <c r="J44" s="6"/>
      <c r="K44" s="35" t="str">
        <f aca="false">IF(H44="","Unanswered",IF(AND(G44="Essential",H44="Not implemented"),"Essential gap",IF(AND(G44="Essential",H44="Partial"),"Essential — partial",IF(AND(G44="Essential",H44="Not applicable",I44=""),"N/A — justify",IF(AND(OR(H44="Not implemented",H44="Partial"),J44=""),"Gap — no action",IF(H44="Not applicable","N/A","OK"))))))</f>
        <v>OK</v>
      </c>
      <c r="L44" s="37" t="str">
        <f aca="false">IF(OR(K44="Essential gap",K44="Essential — partial"),COUNTIF($K$31:K44,"Essential gap")+COUNTIF($K$31:K44,"Essential — partial"),"")</f>
        <v/>
      </c>
    </row>
    <row r="45" customFormat="false" ht="30" hidden="false" customHeight="true" outlineLevel="0" collapsed="false">
      <c r="B45" s="30" t="s">
        <v>112</v>
      </c>
      <c r="C45" s="31" t="s">
        <v>51</v>
      </c>
      <c r="D45" s="32" t="s">
        <v>113</v>
      </c>
      <c r="E45" s="33" t="s">
        <v>114</v>
      </c>
      <c r="F45" s="34" t="s">
        <v>70</v>
      </c>
      <c r="G45" s="35" t="str">
        <f aca="false">IF(F45="Essential if critical",IF($H$7="","Set criticality",IF($H$7="Business-critical","Essential","Recommended")),F45)</f>
        <v>Essential</v>
      </c>
      <c r="H45" s="36" t="s">
        <v>183</v>
      </c>
      <c r="I45" s="6" t="s">
        <v>207</v>
      </c>
      <c r="J45" s="6"/>
      <c r="K45" s="35" t="str">
        <f aca="false">IF(H45="","Unanswered",IF(AND(G45="Essential",H45="Not implemented"),"Essential gap",IF(AND(G45="Essential",H45="Partial"),"Essential — partial",IF(AND(G45="Essential",H45="Not applicable",I45=""),"N/A — justify",IF(AND(OR(H45="Not implemented",H45="Partial"),J45=""),"Gap — no action",IF(H45="Not applicable","N/A","OK"))))))</f>
        <v>OK</v>
      </c>
      <c r="L45" s="37" t="str">
        <f aca="false">IF(OR(K45="Essential gap",K45="Essential — partial"),COUNTIF($K$31:K45,"Essential gap")+COUNTIF($K$31:K45,"Essential — partial"),"")</f>
        <v/>
      </c>
    </row>
    <row r="46" customFormat="false" ht="30" hidden="false" customHeight="true" outlineLevel="0" collapsed="false">
      <c r="B46" s="30" t="s">
        <v>115</v>
      </c>
      <c r="C46" s="31" t="s">
        <v>51</v>
      </c>
      <c r="D46" s="32" t="s">
        <v>116</v>
      </c>
      <c r="E46" s="33" t="s">
        <v>117</v>
      </c>
      <c r="F46" s="34" t="s">
        <v>77</v>
      </c>
      <c r="G46" s="35" t="str">
        <f aca="false">IF(F46="Essential if critical",IF($H$7="","Set criticality",IF($H$7="Business-critical","Essential","Recommended")),F46)</f>
        <v>Essential</v>
      </c>
      <c r="H46" s="36" t="s">
        <v>186</v>
      </c>
      <c r="I46" s="6" t="s">
        <v>208</v>
      </c>
      <c r="J46" s="6" t="s">
        <v>209</v>
      </c>
      <c r="K46" s="35" t="str">
        <f aca="false">IF(H46="","Unanswered",IF(AND(G46="Essential",H46="Not implemented"),"Essential gap",IF(AND(G46="Essential",H46="Partial"),"Essential — partial",IF(AND(G46="Essential",H46="Not applicable",I46=""),"N/A — justify",IF(AND(OR(H46="Not implemented",H46="Partial"),J46=""),"Gap — no action",IF(H46="Not applicable","N/A","OK"))))))</f>
        <v>Essential — partial</v>
      </c>
      <c r="L46" s="37" t="n">
        <f aca="false">IF(OR(K46="Essential gap",K46="Essential — partial"),COUNTIF($K$31:K46,"Essential gap")+COUNTIF($K$31:K46,"Essential — partial"),"")</f>
        <v>4</v>
      </c>
    </row>
    <row r="47" customFormat="false" ht="30" hidden="false" customHeight="true" outlineLevel="0" collapsed="false">
      <c r="B47" s="30" t="s">
        <v>118</v>
      </c>
      <c r="C47" s="31" t="s">
        <v>51</v>
      </c>
      <c r="D47" s="32" t="s">
        <v>119</v>
      </c>
      <c r="E47" s="33" t="s">
        <v>120</v>
      </c>
      <c r="F47" s="34" t="s">
        <v>77</v>
      </c>
      <c r="G47" s="35" t="str">
        <f aca="false">IF(F47="Essential if critical",IF($H$7="","Set criticality",IF($H$7="Business-critical","Essential","Recommended")),F47)</f>
        <v>Essential</v>
      </c>
      <c r="H47" s="36" t="s">
        <v>183</v>
      </c>
      <c r="I47" s="6" t="s">
        <v>210</v>
      </c>
      <c r="J47" s="6"/>
      <c r="K47" s="35" t="str">
        <f aca="false">IF(H47="","Unanswered",IF(AND(G47="Essential",H47="Not implemented"),"Essential gap",IF(AND(G47="Essential",H47="Partial"),"Essential — partial",IF(AND(G47="Essential",H47="Not applicable",I47=""),"N/A — justify",IF(AND(OR(H47="Not implemented",H47="Partial"),J47=""),"Gap — no action",IF(H47="Not applicable","N/A","OK"))))))</f>
        <v>OK</v>
      </c>
      <c r="L47" s="37" t="str">
        <f aca="false">IF(OR(K47="Essential gap",K47="Essential — partial"),COUNTIF($K$31:K47,"Essential gap")+COUNTIF($K$31:K47,"Essential — partial"),"")</f>
        <v/>
      </c>
    </row>
    <row r="48" customFormat="false" ht="30" hidden="false" customHeight="true" outlineLevel="0" collapsed="false">
      <c r="B48" s="30" t="s">
        <v>121</v>
      </c>
      <c r="C48" s="31" t="s">
        <v>52</v>
      </c>
      <c r="D48" s="32" t="s">
        <v>122</v>
      </c>
      <c r="E48" s="33" t="s">
        <v>123</v>
      </c>
      <c r="F48" s="34" t="s">
        <v>70</v>
      </c>
      <c r="G48" s="35" t="str">
        <f aca="false">IF(F48="Essential if critical",IF($H$7="","Set criticality",IF($H$7="Business-critical","Essential","Recommended")),F48)</f>
        <v>Essential</v>
      </c>
      <c r="H48" s="36" t="s">
        <v>183</v>
      </c>
      <c r="I48" s="6" t="s">
        <v>211</v>
      </c>
      <c r="J48" s="6"/>
      <c r="K48" s="35" t="str">
        <f aca="false">IF(H48="","Unanswered",IF(AND(G48="Essential",H48="Not implemented"),"Essential gap",IF(AND(G48="Essential",H48="Partial"),"Essential — partial",IF(AND(G48="Essential",H48="Not applicable",I48=""),"N/A — justify",IF(AND(OR(H48="Not implemented",H48="Partial"),J48=""),"Gap — no action",IF(H48="Not applicable","N/A","OK"))))))</f>
        <v>OK</v>
      </c>
      <c r="L48" s="37" t="str">
        <f aca="false">IF(OR(K48="Essential gap",K48="Essential — partial"),COUNTIF($K$31:K48,"Essential gap")+COUNTIF($K$31:K48,"Essential — partial"),"")</f>
        <v/>
      </c>
    </row>
    <row r="49" customFormat="false" ht="30" hidden="false" customHeight="true" outlineLevel="0" collapsed="false">
      <c r="B49" s="30" t="s">
        <v>124</v>
      </c>
      <c r="C49" s="31" t="s">
        <v>52</v>
      </c>
      <c r="D49" s="32" t="s">
        <v>125</v>
      </c>
      <c r="E49" s="33" t="s">
        <v>126</v>
      </c>
      <c r="F49" s="34" t="s">
        <v>70</v>
      </c>
      <c r="G49" s="35" t="str">
        <f aca="false">IF(F49="Essential if critical",IF($H$7="","Set criticality",IF($H$7="Business-critical","Essential","Recommended")),F49)</f>
        <v>Essential</v>
      </c>
      <c r="H49" s="36" t="s">
        <v>183</v>
      </c>
      <c r="I49" s="6" t="s">
        <v>212</v>
      </c>
      <c r="J49" s="6"/>
      <c r="K49" s="35" t="str">
        <f aca="false">IF(H49="","Unanswered",IF(AND(G49="Essential",H49="Not implemented"),"Essential gap",IF(AND(G49="Essential",H49="Partial"),"Essential — partial",IF(AND(G49="Essential",H49="Not applicable",I49=""),"N/A — justify",IF(AND(OR(H49="Not implemented",H49="Partial"),J49=""),"Gap — no action",IF(H49="Not applicable","N/A","OK"))))))</f>
        <v>OK</v>
      </c>
      <c r="L49" s="37" t="str">
        <f aca="false">IF(OR(K49="Essential gap",K49="Essential — partial"),COUNTIF($K$31:K49,"Essential gap")+COUNTIF($K$31:K49,"Essential — partial"),"")</f>
        <v/>
      </c>
    </row>
    <row r="50" customFormat="false" ht="30" hidden="false" customHeight="true" outlineLevel="0" collapsed="false">
      <c r="B50" s="30" t="s">
        <v>127</v>
      </c>
      <c r="C50" s="31" t="s">
        <v>52</v>
      </c>
      <c r="D50" s="32" t="s">
        <v>128</v>
      </c>
      <c r="E50" s="33" t="s">
        <v>129</v>
      </c>
      <c r="F50" s="34" t="s">
        <v>87</v>
      </c>
      <c r="G50" s="35" t="str">
        <f aca="false">IF(F50="Essential if critical",IF($H$7="","Set criticality",IF($H$7="Business-critical","Essential","Recommended")),F50)</f>
        <v>Recommended</v>
      </c>
      <c r="H50" s="36" t="s">
        <v>190</v>
      </c>
      <c r="I50" s="6"/>
      <c r="J50" s="6" t="s">
        <v>213</v>
      </c>
      <c r="K50" s="35" t="str">
        <f aca="false">IF(H50="","Unanswered",IF(AND(G50="Essential",H50="Not implemented"),"Essential gap",IF(AND(G50="Essential",H50="Partial"),"Essential — partial",IF(AND(G50="Essential",H50="Not applicable",I50=""),"N/A — justify",IF(AND(OR(H50="Not implemented",H50="Partial"),J50=""),"Gap — no action",IF(H50="Not applicable","N/A","OK"))))))</f>
        <v>OK</v>
      </c>
      <c r="L50" s="37" t="str">
        <f aca="false">IF(OR(K50="Essential gap",K50="Essential — partial"),COUNTIF($K$31:K50,"Essential gap")+COUNTIF($K$31:K50,"Essential — partial"),"")</f>
        <v/>
      </c>
    </row>
    <row r="51" customFormat="false" ht="30" hidden="false" customHeight="true" outlineLevel="0" collapsed="false">
      <c r="B51" s="30" t="s">
        <v>130</v>
      </c>
      <c r="C51" s="31" t="s">
        <v>53</v>
      </c>
      <c r="D51" s="32" t="s">
        <v>131</v>
      </c>
      <c r="E51" s="33" t="s">
        <v>132</v>
      </c>
      <c r="F51" s="34" t="s">
        <v>70</v>
      </c>
      <c r="G51" s="35" t="str">
        <f aca="false">IF(F51="Essential if critical",IF($H$7="","Set criticality",IF($H$7="Business-critical","Essential","Recommended")),F51)</f>
        <v>Essential</v>
      </c>
      <c r="H51" s="36" t="s">
        <v>183</v>
      </c>
      <c r="I51" s="6" t="s">
        <v>214</v>
      </c>
      <c r="J51" s="6"/>
      <c r="K51" s="35" t="str">
        <f aca="false">IF(H51="","Unanswered",IF(AND(G51="Essential",H51="Not implemented"),"Essential gap",IF(AND(G51="Essential",H51="Partial"),"Essential — partial",IF(AND(G51="Essential",H51="Not applicable",I51=""),"N/A — justify",IF(AND(OR(H51="Not implemented",H51="Partial"),J51=""),"Gap — no action",IF(H51="Not applicable","N/A","OK"))))))</f>
        <v>OK</v>
      </c>
      <c r="L51" s="37" t="str">
        <f aca="false">IF(OR(K51="Essential gap",K51="Essential — partial"),COUNTIF($K$31:K51,"Essential gap")+COUNTIF($K$31:K51,"Essential — partial"),"")</f>
        <v/>
      </c>
    </row>
    <row r="52" customFormat="false" ht="30" hidden="false" customHeight="true" outlineLevel="0" collapsed="false">
      <c r="B52" s="30" t="s">
        <v>133</v>
      </c>
      <c r="C52" s="31" t="s">
        <v>53</v>
      </c>
      <c r="D52" s="32" t="s">
        <v>134</v>
      </c>
      <c r="E52" s="33" t="s">
        <v>135</v>
      </c>
      <c r="F52" s="34" t="s">
        <v>70</v>
      </c>
      <c r="G52" s="35" t="str">
        <f aca="false">IF(F52="Essential if critical",IF($H$7="","Set criticality",IF($H$7="Business-critical","Essential","Recommended")),F52)</f>
        <v>Essential</v>
      </c>
      <c r="H52" s="36" t="s">
        <v>190</v>
      </c>
      <c r="I52" s="6" t="s">
        <v>215</v>
      </c>
      <c r="J52" s="6" t="s">
        <v>216</v>
      </c>
      <c r="K52" s="35" t="str">
        <f aca="false">IF(H52="","Unanswered",IF(AND(G52="Essential",H52="Not implemented"),"Essential gap",IF(AND(G52="Essential",H52="Partial"),"Essential — partial",IF(AND(G52="Essential",H52="Not applicable",I52=""),"N/A — justify",IF(AND(OR(H52="Not implemented",H52="Partial"),J52=""),"Gap — no action",IF(H52="Not applicable","N/A","OK"))))))</f>
        <v>Essential gap</v>
      </c>
      <c r="L52" s="37" t="n">
        <f aca="false">IF(OR(K52="Essential gap",K52="Essential — partial"),COUNTIF($K$31:K52,"Essential gap")+COUNTIF($K$31:K52,"Essential — partial"),"")</f>
        <v>5</v>
      </c>
    </row>
    <row r="53" customFormat="false" ht="30" hidden="false" customHeight="true" outlineLevel="0" collapsed="false">
      <c r="B53" s="30" t="s">
        <v>136</v>
      </c>
      <c r="C53" s="31" t="s">
        <v>53</v>
      </c>
      <c r="D53" s="32" t="s">
        <v>137</v>
      </c>
      <c r="E53" s="33" t="s">
        <v>138</v>
      </c>
      <c r="F53" s="34" t="s">
        <v>87</v>
      </c>
      <c r="G53" s="35" t="str">
        <f aca="false">IF(F53="Essential if critical",IF($H$7="","Set criticality",IF($H$7="Business-critical","Essential","Recommended")),F53)</f>
        <v>Recommended</v>
      </c>
      <c r="H53" s="36" t="s">
        <v>186</v>
      </c>
      <c r="I53" s="6" t="s">
        <v>217</v>
      </c>
      <c r="J53" s="6" t="s">
        <v>218</v>
      </c>
      <c r="K53" s="35" t="str">
        <f aca="false">IF(H53="","Unanswered",IF(AND(G53="Essential",H53="Not implemented"),"Essential gap",IF(AND(G53="Essential",H53="Partial"),"Essential — partial",IF(AND(G53="Essential",H53="Not applicable",I53=""),"N/A — justify",IF(AND(OR(H53="Not implemented",H53="Partial"),J53=""),"Gap — no action",IF(H53="Not applicable","N/A","OK"))))))</f>
        <v>OK</v>
      </c>
      <c r="L53" s="37" t="str">
        <f aca="false">IF(OR(K53="Essential gap",K53="Essential — partial"),COUNTIF($K$31:K53,"Essential gap")+COUNTIF($K$31:K53,"Essential — partial"),"")</f>
        <v/>
      </c>
    </row>
    <row r="54" customFormat="false" ht="30" hidden="false" customHeight="true" outlineLevel="0" collapsed="false">
      <c r="B54" s="30" t="s">
        <v>139</v>
      </c>
      <c r="C54" s="31" t="s">
        <v>53</v>
      </c>
      <c r="D54" s="32" t="s">
        <v>140</v>
      </c>
      <c r="E54" s="33" t="s">
        <v>141</v>
      </c>
      <c r="F54" s="34" t="s">
        <v>87</v>
      </c>
      <c r="G54" s="35" t="str">
        <f aca="false">IF(F54="Essential if critical",IF($H$7="","Set criticality",IF($H$7="Business-critical","Essential","Recommended")),F54)</f>
        <v>Recommended</v>
      </c>
      <c r="H54" s="36" t="s">
        <v>183</v>
      </c>
      <c r="I54" s="6" t="s">
        <v>219</v>
      </c>
      <c r="J54" s="6"/>
      <c r="K54" s="35" t="str">
        <f aca="false">IF(H54="","Unanswered",IF(AND(G54="Essential",H54="Not implemented"),"Essential gap",IF(AND(G54="Essential",H54="Partial"),"Essential — partial",IF(AND(G54="Essential",H54="Not applicable",I54=""),"N/A — justify",IF(AND(OR(H54="Not implemented",H54="Partial"),J54=""),"Gap — no action",IF(H54="Not applicable","N/A","OK"))))))</f>
        <v>OK</v>
      </c>
      <c r="L54" s="37" t="str">
        <f aca="false">IF(OR(K54="Essential gap",K54="Essential — partial"),COUNTIF($K$31:K54,"Essential gap")+COUNTIF($K$31:K54,"Essential — partial"),"")</f>
        <v/>
      </c>
    </row>
    <row r="55" customFormat="false" ht="30" hidden="false" customHeight="true" outlineLevel="0" collapsed="false">
      <c r="B55" s="30" t="s">
        <v>142</v>
      </c>
      <c r="C55" s="31" t="s">
        <v>54</v>
      </c>
      <c r="D55" s="32" t="s">
        <v>143</v>
      </c>
      <c r="E55" s="33" t="s">
        <v>144</v>
      </c>
      <c r="F55" s="34" t="s">
        <v>70</v>
      </c>
      <c r="G55" s="35" t="str">
        <f aca="false">IF(F55="Essential if critical",IF($H$7="","Set criticality",IF($H$7="Business-critical","Essential","Recommended")),F55)</f>
        <v>Essential</v>
      </c>
      <c r="H55" s="36" t="s">
        <v>183</v>
      </c>
      <c r="I55" s="6" t="s">
        <v>220</v>
      </c>
      <c r="J55" s="6"/>
      <c r="K55" s="35" t="str">
        <f aca="false">IF(H55="","Unanswered",IF(AND(G55="Essential",H55="Not implemented"),"Essential gap",IF(AND(G55="Essential",H55="Partial"),"Essential — partial",IF(AND(G55="Essential",H55="Not applicable",I55=""),"N/A — justify",IF(AND(OR(H55="Not implemented",H55="Partial"),J55=""),"Gap — no action",IF(H55="Not applicable","N/A","OK"))))))</f>
        <v>OK</v>
      </c>
      <c r="L55" s="37" t="str">
        <f aca="false">IF(OR(K55="Essential gap",K55="Essential — partial"),COUNTIF($K$31:K55,"Essential gap")+COUNTIF($K$31:K55,"Essential — partial"),"")</f>
        <v/>
      </c>
    </row>
    <row r="56" customFormat="false" ht="30" hidden="false" customHeight="true" outlineLevel="0" collapsed="false">
      <c r="B56" s="30" t="s">
        <v>145</v>
      </c>
      <c r="C56" s="31" t="s">
        <v>54</v>
      </c>
      <c r="D56" s="32" t="s">
        <v>146</v>
      </c>
      <c r="E56" s="33" t="s">
        <v>147</v>
      </c>
      <c r="F56" s="34" t="s">
        <v>77</v>
      </c>
      <c r="G56" s="35" t="str">
        <f aca="false">IF(F56="Essential if critical",IF($H$7="","Set criticality",IF($H$7="Business-critical","Essential","Recommended")),F56)</f>
        <v>Essential</v>
      </c>
      <c r="H56" s="36" t="s">
        <v>183</v>
      </c>
      <c r="I56" s="6" t="s">
        <v>221</v>
      </c>
      <c r="J56" s="6"/>
      <c r="K56" s="35" t="str">
        <f aca="false">IF(H56="","Unanswered",IF(AND(G56="Essential",H56="Not implemented"),"Essential gap",IF(AND(G56="Essential",H56="Partial"),"Essential — partial",IF(AND(G56="Essential",H56="Not applicable",I56=""),"N/A — justify",IF(AND(OR(H56="Not implemented",H56="Partial"),J56=""),"Gap — no action",IF(H56="Not applicable","N/A","OK"))))))</f>
        <v>OK</v>
      </c>
      <c r="L56" s="37" t="str">
        <f aca="false">IF(OR(K56="Essential gap",K56="Essential — partial"),COUNTIF($K$31:K56,"Essential gap")+COUNTIF($K$31:K56,"Essential — partial"),"")</f>
        <v/>
      </c>
    </row>
    <row r="57" customFormat="false" ht="30" hidden="false" customHeight="true" outlineLevel="0" collapsed="false">
      <c r="B57" s="30" t="s">
        <v>148</v>
      </c>
      <c r="C57" s="31" t="s">
        <v>54</v>
      </c>
      <c r="D57" s="32" t="s">
        <v>149</v>
      </c>
      <c r="E57" s="33" t="s">
        <v>150</v>
      </c>
      <c r="F57" s="34" t="s">
        <v>70</v>
      </c>
      <c r="G57" s="35" t="str">
        <f aca="false">IF(F57="Essential if critical",IF($H$7="","Set criticality",IF($H$7="Business-critical","Essential","Recommended")),F57)</f>
        <v>Essential</v>
      </c>
      <c r="H57" s="36" t="s">
        <v>183</v>
      </c>
      <c r="I57" s="6" t="s">
        <v>222</v>
      </c>
      <c r="J57" s="6"/>
      <c r="K57" s="35" t="str">
        <f aca="false">IF(H57="","Unanswered",IF(AND(G57="Essential",H57="Not implemented"),"Essential gap",IF(AND(G57="Essential",H57="Partial"),"Essential — partial",IF(AND(G57="Essential",H57="Not applicable",I57=""),"N/A — justify",IF(AND(OR(H57="Not implemented",H57="Partial"),J57=""),"Gap — no action",IF(H57="Not applicable","N/A","OK"))))))</f>
        <v>OK</v>
      </c>
      <c r="L57" s="37" t="str">
        <f aca="false">IF(OR(K57="Essential gap",K57="Essential — partial"),COUNTIF($K$31:K57,"Essential gap")+COUNTIF($K$31:K57,"Essential — partial"),"")</f>
        <v/>
      </c>
    </row>
    <row r="58" customFormat="false" ht="30" hidden="false" customHeight="true" outlineLevel="0" collapsed="false">
      <c r="B58" s="30" t="s">
        <v>151</v>
      </c>
      <c r="C58" s="31" t="s">
        <v>55</v>
      </c>
      <c r="D58" s="32" t="s">
        <v>152</v>
      </c>
      <c r="E58" s="33" t="s">
        <v>153</v>
      </c>
      <c r="F58" s="34" t="s">
        <v>70</v>
      </c>
      <c r="G58" s="35" t="str">
        <f aca="false">IF(F58="Essential if critical",IF($H$7="","Set criticality",IF($H$7="Business-critical","Essential","Recommended")),F58)</f>
        <v>Essential</v>
      </c>
      <c r="H58" s="36" t="s">
        <v>183</v>
      </c>
      <c r="I58" s="6" t="s">
        <v>223</v>
      </c>
      <c r="J58" s="6"/>
      <c r="K58" s="35" t="str">
        <f aca="false">IF(H58="","Unanswered",IF(AND(G58="Essential",H58="Not implemented"),"Essential gap",IF(AND(G58="Essential",H58="Partial"),"Essential — partial",IF(AND(G58="Essential",H58="Not applicable",I58=""),"N/A — justify",IF(AND(OR(H58="Not implemented",H58="Partial"),J58=""),"Gap — no action",IF(H58="Not applicable","N/A","OK"))))))</f>
        <v>OK</v>
      </c>
      <c r="L58" s="37" t="str">
        <f aca="false">IF(OR(K58="Essential gap",K58="Essential — partial"),COUNTIF($K$31:K58,"Essential gap")+COUNTIF($K$31:K58,"Essential — partial"),"")</f>
        <v/>
      </c>
    </row>
    <row r="59" customFormat="false" ht="30" hidden="false" customHeight="true" outlineLevel="0" collapsed="false">
      <c r="B59" s="30" t="s">
        <v>154</v>
      </c>
      <c r="C59" s="31" t="s">
        <v>55</v>
      </c>
      <c r="D59" s="32" t="s">
        <v>155</v>
      </c>
      <c r="E59" s="33" t="s">
        <v>156</v>
      </c>
      <c r="F59" s="34" t="s">
        <v>77</v>
      </c>
      <c r="G59" s="35" t="str">
        <f aca="false">IF(F59="Essential if critical",IF($H$7="","Set criticality",IF($H$7="Business-critical","Essential","Recommended")),F59)</f>
        <v>Essential</v>
      </c>
      <c r="H59" s="36" t="s">
        <v>183</v>
      </c>
      <c r="I59" s="6" t="s">
        <v>224</v>
      </c>
      <c r="J59" s="6"/>
      <c r="K59" s="35" t="str">
        <f aca="false">IF(H59="","Unanswered",IF(AND(G59="Essential",H59="Not implemented"),"Essential gap",IF(AND(G59="Essential",H59="Partial"),"Essential — partial",IF(AND(G59="Essential",H59="Not applicable",I59=""),"N/A — justify",IF(AND(OR(H59="Not implemented",H59="Partial"),J59=""),"Gap — no action",IF(H59="Not applicable","N/A","OK"))))))</f>
        <v>OK</v>
      </c>
      <c r="L59" s="37" t="str">
        <f aca="false">IF(OR(K59="Essential gap",K59="Essential — partial"),COUNTIF($K$31:K59,"Essential gap")+COUNTIF($K$31:K59,"Essential — partial"),"")</f>
        <v/>
      </c>
    </row>
    <row r="60" customFormat="false" ht="30" hidden="false" customHeight="true" outlineLevel="0" collapsed="false">
      <c r="B60" s="30" t="s">
        <v>157</v>
      </c>
      <c r="C60" s="31" t="s">
        <v>55</v>
      </c>
      <c r="D60" s="32" t="s">
        <v>158</v>
      </c>
      <c r="E60" s="33" t="s">
        <v>159</v>
      </c>
      <c r="F60" s="34" t="s">
        <v>87</v>
      </c>
      <c r="G60" s="35" t="str">
        <f aca="false">IF(F60="Essential if critical",IF($H$7="","Set criticality",IF($H$7="Business-critical","Essential","Recommended")),F60)</f>
        <v>Recommended</v>
      </c>
      <c r="H60" s="36" t="s">
        <v>186</v>
      </c>
      <c r="I60" s="6" t="s">
        <v>225</v>
      </c>
      <c r="J60" s="6" t="s">
        <v>226</v>
      </c>
      <c r="K60" s="35" t="str">
        <f aca="false">IF(H60="","Unanswered",IF(AND(G60="Essential",H60="Not implemented"),"Essential gap",IF(AND(G60="Essential",H60="Partial"),"Essential — partial",IF(AND(G60="Essential",H60="Not applicable",I60=""),"N/A — justify",IF(AND(OR(H60="Not implemented",H60="Partial"),J60=""),"Gap — no action",IF(H60="Not applicable","N/A","OK"))))))</f>
        <v>OK</v>
      </c>
      <c r="L60" s="37" t="str">
        <f aca="false">IF(OR(K60="Essential gap",K60="Essential — partial"),COUNTIF($K$31:K60,"Essential gap")+COUNTIF($K$31:K60,"Essential — partial"),"")</f>
        <v/>
      </c>
    </row>
    <row r="61" customFormat="false" ht="30" hidden="false" customHeight="true" outlineLevel="0" collapsed="false">
      <c r="B61" s="30" t="s">
        <v>160</v>
      </c>
      <c r="C61" s="31" t="s">
        <v>55</v>
      </c>
      <c r="D61" s="32" t="s">
        <v>161</v>
      </c>
      <c r="E61" s="33" t="s">
        <v>162</v>
      </c>
      <c r="F61" s="34" t="s">
        <v>77</v>
      </c>
      <c r="G61" s="35" t="str">
        <f aca="false">IF(F61="Essential if critical",IF($H$7="","Set criticality",IF($H$7="Business-critical","Essential","Recommended")),F61)</f>
        <v>Essential</v>
      </c>
      <c r="H61" s="36" t="s">
        <v>183</v>
      </c>
      <c r="I61" s="6" t="s">
        <v>227</v>
      </c>
      <c r="J61" s="6"/>
      <c r="K61" s="35" t="str">
        <f aca="false">IF(H61="","Unanswered",IF(AND(G61="Essential",H61="Not implemented"),"Essential gap",IF(AND(G61="Essential",H61="Partial"),"Essential — partial",IF(AND(G61="Essential",H61="Not applicable",I61=""),"N/A — justify",IF(AND(OR(H61="Not implemented",H61="Partial"),J61=""),"Gap — no action",IF(H61="Not applicable","N/A","OK"))))))</f>
        <v>OK</v>
      </c>
      <c r="L61" s="37" t="str">
        <f aca="false">IF(OR(K61="Essential gap",K61="Essential — partial"),COUNTIF($K$31:K61,"Essential gap")+COUNTIF($K$31:K61,"Essential — partial"),"")</f>
        <v/>
      </c>
    </row>
    <row r="62" customFormat="false" ht="30" hidden="false" customHeight="true" outlineLevel="0" collapsed="false">
      <c r="B62" s="30" t="s">
        <v>163</v>
      </c>
      <c r="C62" s="31" t="s">
        <v>56</v>
      </c>
      <c r="D62" s="32" t="s">
        <v>164</v>
      </c>
      <c r="E62" s="33" t="s">
        <v>165</v>
      </c>
      <c r="F62" s="34" t="s">
        <v>77</v>
      </c>
      <c r="G62" s="35" t="str">
        <f aca="false">IF(F62="Essential if critical",IF($H$7="","Set criticality",IF($H$7="Business-critical","Essential","Recommended")),F62)</f>
        <v>Essential</v>
      </c>
      <c r="H62" s="36" t="s">
        <v>183</v>
      </c>
      <c r="I62" s="6" t="s">
        <v>228</v>
      </c>
      <c r="J62" s="6"/>
      <c r="K62" s="35" t="str">
        <f aca="false">IF(H62="","Unanswered",IF(AND(G62="Essential",H62="Not implemented"),"Essential gap",IF(AND(G62="Essential",H62="Partial"),"Essential — partial",IF(AND(G62="Essential",H62="Not applicable",I62=""),"N/A — justify",IF(AND(OR(H62="Not implemented",H62="Partial"),J62=""),"Gap — no action",IF(H62="Not applicable","N/A","OK"))))))</f>
        <v>OK</v>
      </c>
      <c r="L62" s="37" t="str">
        <f aca="false">IF(OR(K62="Essential gap",K62="Essential — partial"),COUNTIF($K$31:K62,"Essential gap")+COUNTIF($K$31:K62,"Essential — partial"),"")</f>
        <v/>
      </c>
    </row>
    <row r="63" customFormat="false" ht="30" hidden="false" customHeight="true" outlineLevel="0" collapsed="false">
      <c r="B63" s="30" t="s">
        <v>166</v>
      </c>
      <c r="C63" s="31" t="s">
        <v>56</v>
      </c>
      <c r="D63" s="32" t="s">
        <v>167</v>
      </c>
      <c r="E63" s="33" t="s">
        <v>168</v>
      </c>
      <c r="F63" s="34" t="s">
        <v>77</v>
      </c>
      <c r="G63" s="35" t="str">
        <f aca="false">IF(F63="Essential if critical",IF($H$7="","Set criticality",IF($H$7="Business-critical","Essential","Recommended")),F63)</f>
        <v>Essential</v>
      </c>
      <c r="H63" s="36" t="s">
        <v>183</v>
      </c>
      <c r="I63" s="6" t="s">
        <v>229</v>
      </c>
      <c r="J63" s="6"/>
      <c r="K63" s="35" t="str">
        <f aca="false">IF(H63="","Unanswered",IF(AND(G63="Essential",H63="Not implemented"),"Essential gap",IF(AND(G63="Essential",H63="Partial"),"Essential — partial",IF(AND(G63="Essential",H63="Not applicable",I63=""),"N/A — justify",IF(AND(OR(H63="Not implemented",H63="Partial"),J63=""),"Gap — no action",IF(H63="Not applicable","N/A","OK"))))))</f>
        <v>OK</v>
      </c>
      <c r="L63" s="37" t="str">
        <f aca="false">IF(OR(K63="Essential gap",K63="Essential — partial"),COUNTIF($K$31:K63,"Essential gap")+COUNTIF($K$31:K63,"Essential — partial"),"")</f>
        <v/>
      </c>
    </row>
    <row r="64" customFormat="false" ht="30" hidden="false" customHeight="true" outlineLevel="0" collapsed="false">
      <c r="B64" s="30" t="s">
        <v>169</v>
      </c>
      <c r="C64" s="31" t="s">
        <v>56</v>
      </c>
      <c r="D64" s="32" t="s">
        <v>170</v>
      </c>
      <c r="E64" s="33" t="s">
        <v>171</v>
      </c>
      <c r="F64" s="34" t="s">
        <v>70</v>
      </c>
      <c r="G64" s="35" t="str">
        <f aca="false">IF(F64="Essential if critical",IF($H$7="","Set criticality",IF($H$7="Business-critical","Essential","Recommended")),F64)</f>
        <v>Essential</v>
      </c>
      <c r="H64" s="36" t="s">
        <v>183</v>
      </c>
      <c r="I64" s="6" t="s">
        <v>230</v>
      </c>
      <c r="J64" s="6"/>
      <c r="K64" s="35" t="str">
        <f aca="false">IF(H64="","Unanswered",IF(AND(G64="Essential",H64="Not implemented"),"Essential gap",IF(AND(G64="Essential",H64="Partial"),"Essential — partial",IF(AND(G64="Essential",H64="Not applicable",I64=""),"N/A — justify",IF(AND(OR(H64="Not implemented",H64="Partial"),J64=""),"Gap — no action",IF(H64="Not applicable","N/A","OK"))))))</f>
        <v>OK</v>
      </c>
      <c r="L64" s="37" t="str">
        <f aca="false">IF(OR(K64="Essential gap",K64="Essential — partial"),COUNTIF($K$31:K64,"Essential gap")+COUNTIF($K$31:K64,"Essential — partial"),"")</f>
        <v/>
      </c>
    </row>
    <row r="65" customFormat="false" ht="30" hidden="false" customHeight="true" outlineLevel="0" collapsed="false">
      <c r="B65" s="30" t="s">
        <v>172</v>
      </c>
      <c r="C65" s="31" t="s">
        <v>56</v>
      </c>
      <c r="D65" s="32" t="s">
        <v>173</v>
      </c>
      <c r="E65" s="33" t="s">
        <v>174</v>
      </c>
      <c r="F65" s="34" t="s">
        <v>70</v>
      </c>
      <c r="G65" s="35" t="str">
        <f aca="false">IF(F65="Essential if critical",IF($H$7="","Set criticality",IF($H$7="Business-critical","Essential","Recommended")),F65)</f>
        <v>Essential</v>
      </c>
      <c r="H65" s="36" t="s">
        <v>186</v>
      </c>
      <c r="I65" s="6" t="s">
        <v>231</v>
      </c>
      <c r="J65" s="6" t="s">
        <v>232</v>
      </c>
      <c r="K65" s="35" t="str">
        <f aca="false">IF(H65="","Unanswered",IF(AND(G65="Essential",H65="Not implemented"),"Essential gap",IF(AND(G65="Essential",H65="Partial"),"Essential — partial",IF(AND(G65="Essential",H65="Not applicable",I65=""),"N/A — justify",IF(AND(OR(H65="Not implemented",H65="Partial"),J65=""),"Gap — no action",IF(H65="Not applicable","N/A","OK"))))))</f>
        <v>Essential — partial</v>
      </c>
      <c r="L65" s="37" t="n">
        <f aca="false">IF(OR(K65="Essential gap",K65="Essential — partial"),COUNTIF($K$31:K65,"Essential gap")+COUNTIF($K$31:K65,"Essential — partial"),"")</f>
        <v>6</v>
      </c>
    </row>
    <row r="67" customFormat="false" ht="15" hidden="false" customHeight="false" outlineLevel="0" collapsed="false">
      <c r="B67" s="37" t="s">
        <v>175</v>
      </c>
    </row>
  </sheetData>
  <sheetProtection sheet="true" formatColumns="false" formatRows="false" sort="false" autoFilter="false"/>
  <autoFilter ref="B30:K65"/>
  <mergeCells count="40">
    <mergeCell ref="B6:C6"/>
    <mergeCell ref="D6:E6"/>
    <mergeCell ref="F6:G6"/>
    <mergeCell ref="H6:J6"/>
    <mergeCell ref="B7:C7"/>
    <mergeCell ref="D7:E7"/>
    <mergeCell ref="F7:G7"/>
    <mergeCell ref="H7:J7"/>
    <mergeCell ref="B8:C8"/>
    <mergeCell ref="D8:E8"/>
    <mergeCell ref="F8:G8"/>
    <mergeCell ref="H8:J8"/>
    <mergeCell ref="B11:C11"/>
    <mergeCell ref="D11:J11"/>
    <mergeCell ref="B12:C12"/>
    <mergeCell ref="D12:J12"/>
    <mergeCell ref="B14:C14"/>
    <mergeCell ref="I14:J1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B20:C20"/>
    <mergeCell ref="I20:J20"/>
    <mergeCell ref="B21:C21"/>
    <mergeCell ref="I21:J21"/>
    <mergeCell ref="B22:C22"/>
    <mergeCell ref="I22:J22"/>
    <mergeCell ref="B23:C23"/>
    <mergeCell ref="I23:J23"/>
    <mergeCell ref="B24:C24"/>
    <mergeCell ref="I24:J24"/>
    <mergeCell ref="B25:C25"/>
    <mergeCell ref="I25:J25"/>
  </mergeCells>
  <conditionalFormatting sqref="D11">
    <cfRule type="expression" priority="2" aboveAverage="0" equalAverage="0" bottom="0" percent="0" rank="0" text="" dxfId="10">
      <formula>LEFT(D11,6)="Strong"</formula>
    </cfRule>
    <cfRule type="expression" priority="3" aboveAverage="0" equalAverage="0" bottom="0" percent="0" rank="0" text="" dxfId="11">
      <formula>LEFT(D11,8)="Reliable"</formula>
    </cfRule>
    <cfRule type="expression" priority="4" aboveAverage="0" equalAverage="0" bottom="0" percent="0" rank="0" text="" dxfId="12">
      <formula>LEFT(D11,7)="At risk"</formula>
    </cfRule>
    <cfRule type="expression" priority="5" aboveAverage="0" equalAverage="0" bottom="0" percent="0" rank="0" text="" dxfId="13">
      <formula>LEFT(D11,3)="Not"</formula>
    </cfRule>
    <cfRule type="expression" priority="6" aboveAverage="0" equalAverage="0" bottom="0" percent="0" rank="0" text="" dxfId="14">
      <formula>LEFT(D11,10)="Incomplete"</formula>
    </cfRule>
  </conditionalFormatting>
  <conditionalFormatting sqref="G15:G24">
    <cfRule type="dataBar" priority="7">
      <dataBar showValue="1" minLength="10" maxLength="90">
        <cfvo type="num" val="0"/>
        <cfvo type="num" val="1"/>
        <color rgb="FF5FB3BC"/>
      </dataBar>
      <extLst>
        <ext xmlns:x14="http://schemas.microsoft.com/office/spreadsheetml/2009/9/main" uri="{B025F937-C7B1-47D3-B67F-A62EFF666E3E}">
          <x14:id>{C01BCC2C-1CB8-4A40-A9C4-D029EEA07686}</x14:id>
        </ext>
      </extLst>
    </cfRule>
  </conditionalFormatting>
  <conditionalFormatting sqref="I15:I24">
    <cfRule type="cellIs" priority="8" operator="equal" aboveAverage="0" equalAverage="0" bottom="0" percent="0" rank="0" text="" dxfId="15">
      <formula>"Essential gap"</formula>
    </cfRule>
    <cfRule type="cellIs" priority="9" operator="equal" aboveAverage="0" equalAverage="0" bottom="0" percent="0" rank="0" text="" dxfId="16">
      <formula>"Essential partial"</formula>
    </cfRule>
    <cfRule type="cellIs" priority="10" operator="equal" aboveAverage="0" equalAverage="0" bottom="0" percent="0" rank="0" text="" dxfId="17">
      <formula>"Complete"</formula>
    </cfRule>
  </conditionalFormatting>
  <conditionalFormatting sqref="H15:H24">
    <cfRule type="cellIs" priority="11" operator="greaterThan" aboveAverage="0" equalAverage="0" bottom="0" percent="0" rank="0" text="" dxfId="18">
      <formula>0</formula>
    </cfRule>
  </conditionalFormatting>
  <conditionalFormatting sqref="K31:K65">
    <cfRule type="cellIs" priority="12" operator="equal" aboveAverage="0" equalAverage="0" bottom="0" percent="0" rank="0" text="" dxfId="19">
      <formula>"Essential gap"</formula>
    </cfRule>
    <cfRule type="cellIs" priority="13" operator="equal" aboveAverage="0" equalAverage="0" bottom="0" percent="0" rank="0" text="" dxfId="20">
      <formula>"Essential — partial"</formula>
    </cfRule>
    <cfRule type="expression" priority="14" aboveAverage="0" equalAverage="0" bottom="0" percent="0" rank="0" text="" dxfId="21">
      <formula>OR(K31="N/A — justify",K31="Gap — no action")</formula>
    </cfRule>
    <cfRule type="cellIs" priority="15" operator="equal" aboveAverage="0" equalAverage="0" bottom="0" percent="0" rank="0" text="" dxfId="22">
      <formula>"OK"</formula>
    </cfRule>
    <cfRule type="cellIs" priority="16" operator="equal" aboveAverage="0" equalAverage="0" bottom="0" percent="0" rank="0" text="" dxfId="23">
      <formula>"Unanswered"</formula>
    </cfRule>
  </conditionalFormatting>
  <conditionalFormatting sqref="G31:G65">
    <cfRule type="cellIs" priority="17" operator="equal" aboveAverage="0" equalAverage="0" bottom="0" percent="0" rank="0" text="" dxfId="24">
      <formula>"Essential"</formula>
    </cfRule>
  </conditionalFormatting>
  <dataValidations count="3">
    <dataValidation allowBlank="true" error="Choose Business-critical or Standard." errorStyle="stop" operator="between" prompt="Business-critical: consumers make material decisions on it, or failure has external, financial or regulatory impact." promptTitle="Criticality" showDropDown="false" showErrorMessage="true" showInputMessage="true" sqref="H7" type="list">
      <formula1>Lists!$B$2:$B$3</formula1>
      <formula2>0</formula2>
    </dataValidation>
    <dataValidation allowBlank="true" error="Enter a date." errorStyle="stop" operator="between" showDropDown="false" showErrorMessage="true" showInputMessage="false" sqref="H6" type="date">
      <formula1>DATE(2000,1,1)</formula1>
      <formula2>DATE(2100,12,31)</formula2>
    </dataValidation>
    <dataValidation allowBlank="true" error="Choose a status from the list." errorStyle="stop" operator="between" showDropDown="false" showErrorMessage="true" showInputMessage="false" sqref="H31:H65" type="list">
      <formula1>Lists!$A$2:$A$5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Data Pipeline Reliability Checklist v1.0&amp;R&amp;8 Page &amp;P of &amp;N</oddFooter>
  </headerFooter>
  <rowBreaks count="1" manualBreakCount="1">
    <brk id="27" man="true" max="16383" min="0"/>
  </rowBreak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01BCC2C-1CB8-4A40-A9C4-D029EEA07686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5FB3BC"/>
              <x14:axisColor rgb="FF000000"/>
            </x14:dataBar>
          </x14:cfRule>
          <xm:sqref>G15:G24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45</v>
      </c>
      <c r="B1" s="0" t="s">
        <v>13</v>
      </c>
    </row>
    <row r="2" customFormat="false" ht="15" hidden="false" customHeight="false" outlineLevel="0" collapsed="false">
      <c r="A2" s="0" t="s">
        <v>183</v>
      </c>
      <c r="B2" s="0" t="s">
        <v>180</v>
      </c>
    </row>
    <row r="3" customFormat="false" ht="15" hidden="false" customHeight="false" outlineLevel="0" collapsed="false">
      <c r="A3" s="0" t="s">
        <v>186</v>
      </c>
      <c r="B3" s="0" t="s">
        <v>233</v>
      </c>
    </row>
    <row r="4" customFormat="false" ht="15" hidden="false" customHeight="false" outlineLevel="0" collapsed="false">
      <c r="A4" s="0" t="s">
        <v>190</v>
      </c>
    </row>
    <row r="5" customFormat="false" ht="15" hidden="false" customHeight="false" outlineLevel="0" collapsed="false">
      <c r="A5" s="0" t="s">
        <v>202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Resource</cp:category>
  <dcterms:created xsi:type="dcterms:W3CDTF">2026-10-01T09:00:00Z</dcterms:created>
  <dc:creator>dataintelligenceinsights.com</dc:creator>
  <dc:description>This resource is provided under the dataintelligenceinsights.com Standard Use Licence v1.0. © dataintelligenceinsights.com. All rights reserved.</dc:description>
  <dc:identifier>pipeline-reliability-checklist</dc:identifier>
  <cp:keywords>pipeline-reliability-checklist v1.0 data engineering</cp:keywords>
  <dc:language>en-GB</dc:language>
  <cp:lastModifiedBy>dataintelligenceinsights.com</cp:lastModifiedBy>
  <dcterms:modified xsi:type="dcterms:W3CDTF">2026-10-01T21:03:53Z</dcterms:modified>
  <cp:revision>0</cp:revision>
  <dc:subject>Reliability control checklist for a single data pipeline</dc:subject>
  <dc:title>Data Pipeline Reliability Checklist</dc:title>
  <cp:version>1.0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